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activeTab="0"/>
  </bookViews>
  <sheets>
    <sheet name="Index" sheetId="1" r:id="rId1"/>
    <sheet name="Balance sheet" sheetId="2" r:id="rId2"/>
    <sheet name="P&amp;L" sheetId="3" r:id="rId3"/>
    <sheet name="Other info" sheetId="4" r:id="rId4"/>
    <sheet name="For Holdings" sheetId="5" r:id="rId5"/>
    <sheet name="For Asset Mgt &amp; PE" sheetId="6" r:id="rId6"/>
  </sheets>
  <externalReferences>
    <externalReference r:id="rId9"/>
    <externalReference r:id="rId10"/>
  </externalReferences>
  <definedNames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sAmortToGwillbf">'[1]Assumptions'!$I$31:$S$31</definedName>
    <definedName name="AssAmortToIntang2bf">'[1]Assumptions'!$I$32:$S$32</definedName>
    <definedName name="AssCapexInvOther">'[1]Assumptions'!$I$55:$S$55</definedName>
    <definedName name="AssCapexJV">'[1]Assumptions'!$I$54:$S$54</definedName>
    <definedName name="AssCapexPPE">'[1]Assumptions'!$I$52:$S$52</definedName>
    <definedName name="AssCapexSubs">'[1]Assumptions'!$I$53:$S$53</definedName>
    <definedName name="AssCostOp2ToSales">'[1]Assumptions'!$I$20:$S$20</definedName>
    <definedName name="AssCostOp3ToSales">'[1]Assumptions'!$I$21:$S$21</definedName>
    <definedName name="AssCostOp4ToSales">'[1]Assumptions'!$I$22:$S$22</definedName>
    <definedName name="AssCostOp5ToSales">'[1]Assumptions'!$I$23:$S$23</definedName>
    <definedName name="AssCostOp6ToSales">'[1]Assumptions'!$I$24:$S$24</definedName>
    <definedName name="AssCostOp7ToSales">'[1]Assumptions'!$I$25:$S$25</definedName>
    <definedName name="AssCostOpLeaseToSales">'[1]Assumptions'!$I$19:$S$19</definedName>
    <definedName name="AssCostOpTotalToSales">'[1]Assumptions'!$I$18:$S$18</definedName>
    <definedName name="AssDepToPPEbf">'[1]Assumptions'!$I$30:$S$30</definedName>
    <definedName name="AssDiviEqPayout">'[1]Assumptions'!$I$49:$S$49</definedName>
    <definedName name="AssDiviPrefToPSCbf">'[1]Assumptions'!$I$48:$S$48</definedName>
    <definedName name="AssEbitdaMargin">'[1]Assumptions'!$I$29:$S$29</definedName>
    <definedName name="AssEquityIssue">'[1]Assumptions'!$I$56:$S$56</definedName>
    <definedName name="AssExcep3">'[1]Assumptions'!$I$36:$S$36</definedName>
    <definedName name="AssExcep4">'[1]Assumptions'!$I$37:$S$37</definedName>
    <definedName name="AssExcep5">'[1]Assumptions'!$I$38:$S$38</definedName>
    <definedName name="AssExcepJV">'[1]Assumptions'!$I$35:$S$35</definedName>
    <definedName name="AssExcepLossPPE">'[1]Assumptions'!$I$34:$S$34</definedName>
    <definedName name="AssIncomeOtherToInvOtherbf">'[1]Assumptions'!$I$44:$S$44</definedName>
    <definedName name="AssIntCapitalisedToCapex">'[1]Assumptions'!$I$42:$S$42</definedName>
    <definedName name="AssIntJVAssocsToJVAssocsbf">'[1]Assumptions'!$I$41:$S$41</definedName>
    <definedName name="AssIntTotalToNetDebtbf">'[1]Assumptions'!$I$43:$S$43</definedName>
    <definedName name="AssJVDivi">'[1]Assumptions'!$I$58:$S$58</definedName>
    <definedName name="AssJVToJVbf">'[1]Assumptions'!$I$39:$S$39</definedName>
    <definedName name="AssMIDivi">'[1]Assumptions'!$I$59:$S$59</definedName>
    <definedName name="AssMIToPAT">'[1]Assumptions'!$I$47:$S$47</definedName>
    <definedName name="AssOpInc1ToSales">'[1]Assumptions'!$I$27:$S$27</definedName>
    <definedName name="AssOpInc2ToSales">'[1]Assumptions'!$I$28:$S$28</definedName>
    <definedName name="AssPrefIssue">'[1]Assumptions'!$I$57:$S$57</definedName>
    <definedName name="AssSalesGrowth1">'[1]Assumptions'!$I$11:$S$11</definedName>
    <definedName name="AssSalesGrowth2">'[1]Assumptions'!$I$12:$S$12</definedName>
    <definedName name="AssSalesGrowth3">'[1]Assumptions'!$I$13:$S$13</definedName>
    <definedName name="AssSalesGrowth4">'[1]Assumptions'!$I$14:$S$14</definedName>
    <definedName name="AssSalesGrowth5">'[1]Assumptions'!$I$15:$S$15</definedName>
    <definedName name="AssSalesGrowth6">'[1]Assumptions'!$I$16:$S$16</definedName>
    <definedName name="AssSalesGrowthTotal">'[1]Assumptions'!$I$10:$S$10</definedName>
    <definedName name="AssTaxRateOnEbita">'[1]Assumptions'!$I$45:$S$45</definedName>
    <definedName name="AssTaxShield">'[1]Assumptions'!$I$46:$S$46</definedName>
    <definedName name="AssWkCapIncrToIncrSales">'[1]Assumptions'!$I$51:$S$51</definedName>
    <definedName name="BaseCurrencShare">'[1]Control (In)'!$F$14</definedName>
    <definedName name="BaseCurrency">'[1]Control (In)'!$F$11</definedName>
    <definedName name="BaseCurrUnits">'[1]Control (In)'!$F$13</definedName>
    <definedName name="BaseYear">'[1]Control (In)'!$F$10</definedName>
    <definedName name="BetaPub">'[1]Control (In)'!$F$38</definedName>
    <definedName name="BrAmort2">'[1]Broker (In)'!$I$35:$S$35</definedName>
    <definedName name="BrAmortGwill">'[1]Broker (In)'!$I$34:$S$34</definedName>
    <definedName name="BrCapexInvOther">'[1]Broker (In)'!$I$88:$S$88</definedName>
    <definedName name="BrCapexJv">'[1]Broker (In)'!$I$87:$S$87</definedName>
    <definedName name="BrCapexPPE">'[1]Broker (In)'!$I$85:$S$85</definedName>
    <definedName name="BrCapexSubs">'[1]Broker (In)'!$I$86:$S$86</definedName>
    <definedName name="BrCostOp2">'[1]Broker (In)'!$I$20:$S$20</definedName>
    <definedName name="BrCostOp3">'[1]Broker (In)'!$I$21:$S$21</definedName>
    <definedName name="BrCostOp4">'[1]Broker (In)'!$I$22:$S$22</definedName>
    <definedName name="BrCostOp5">'[1]Broker (In)'!$I$23:$S$23</definedName>
    <definedName name="BrCostOp6">'[1]Broker (In)'!$I$24:$S$24</definedName>
    <definedName name="BrCostOp7">'[1]Broker (In)'!$I$25:$S$25</definedName>
    <definedName name="BrCostOpLease">'[1]Broker (In)'!$I$19:$S$19</definedName>
    <definedName name="BrCostOpTotal">'[1]Broker (In)'!$I$18:$S$18</definedName>
    <definedName name="BrCostsFinance">'[1]Broker (In)'!$I$44:$S$44</definedName>
    <definedName name="BrDep">'[1]Broker (In)'!$I$31:$S$31</definedName>
    <definedName name="BrDiviCash">'[1]Broker (In)'!$I$95:$S$95</definedName>
    <definedName name="BrDiviEquity">'[1]Broker (In)'!$I$62:$S$62</definedName>
    <definedName name="BrDiviPref">'[1]Broker (In)'!$I$59:$S$59</definedName>
    <definedName name="BRDiviRecd">'[1]Broker (In)'!$I$92:$S$92</definedName>
    <definedName name="BrEbit">'[1]Broker (In)'!$I$36:$S$36</definedName>
    <definedName name="BrEbita">'[1]Broker (In)'!$I$32:$S$32</definedName>
    <definedName name="BrEbitda">'[1]Broker (In)'!$I$30:$S$30</definedName>
    <definedName name="BrEBT">'[1]Broker (In)'!$I$49:$S$49</definedName>
    <definedName name="BrEquityIssue">'[1]Broker (In)'!$I$97:$S$97</definedName>
    <definedName name="BrExcep3">'[1]Broker (In)'!$I$40:$S$40</definedName>
    <definedName name="BrExcep4">'[1]Broker (In)'!$I$41:$S$41</definedName>
    <definedName name="BrExcep5">'[1]Broker (In)'!$I$42:$S$42</definedName>
    <definedName name="BrExcepJV">'[1]Broker (In)'!$I$39:$S$39</definedName>
    <definedName name="BrExcepLossPPE">'[1]Broker (In)'!$I$38:$S$38</definedName>
    <definedName name="BrIncomeOther">'[1]Broker (In)'!$I$48:$S$48</definedName>
    <definedName name="BrIntCapitalised">'[1]Broker (In)'!$I$46:$S$46</definedName>
    <definedName name="BrIntCashPaid">'[1]Broker (In)'!$I$90:$S$90</definedName>
    <definedName name="BrIntJV">'[1]Broker (In)'!$I$45:$S$45</definedName>
    <definedName name="BrIntTotal">'[1]Broker (In)'!$I$47:$S$47</definedName>
    <definedName name="BrJVDivi">'[1]Broker (In)'!$I$91:$S$91</definedName>
    <definedName name="BrJVProfit">'[1]Broker (In)'!$I$43:$S$43</definedName>
    <definedName name="BrMIDivi">'[1]Broker (In)'!$I$93:$S$93</definedName>
    <definedName name="BrMIp_l">'[1]Broker (In)'!$I$58:$S$58</definedName>
    <definedName name="BrokerYear">'[1]Control (In)'!$F$53</definedName>
    <definedName name="BrOpInc1">'[1]Broker (In)'!$I$28:$S$28</definedName>
    <definedName name="BrOpInc2">'[1]Broker (In)'!$I$29:$S$29</definedName>
    <definedName name="BrPrefIssue">'[1]Broker (In)'!$I$98:$S$98</definedName>
    <definedName name="BrSalesTotal">'[1]Broker (In)'!$I$10:$S$10</definedName>
    <definedName name="BrTaxCashPaid">'[1]Broker (In)'!$I$83:$S$83</definedName>
    <definedName name="BrTaxDef">'[1]Broker (In)'!$I$55:$S$55</definedName>
    <definedName name="BrTaxExcep">'[1]Broker (In)'!$I$56:$S$56</definedName>
    <definedName name="BrTaxJV">'[1]Broker (In)'!$I$54:$S$54</definedName>
    <definedName name="BrWkCapDecr">'[1]Broker (In)'!$I$80:$S$80</definedName>
    <definedName name="Case">'[2]Performance_Assumptions'!$C$8</definedName>
    <definedName name="Cbmargin">'[1]Control (In)'!$F$39</definedName>
    <definedName name="CoBeta">'[1]Control (In)'!$F$40</definedName>
    <definedName name="CoGearingTarget">'[1]Control (In)'!$F$40</definedName>
    <definedName name="CompanyName">'[1]Control (In)'!$F$8</definedName>
    <definedName name="ComparableCos">'[1]Control (In)'!$D$64:$D$69</definedName>
    <definedName name="CompMultiples">'[1]Control (In)'!$D$61:$M$101</definedName>
    <definedName name="CompType">'[1]Control (In)'!$D$62:$E$94</definedName>
    <definedName name="CoND">'[1]Control (In)'!$F$20</definedName>
    <definedName name="CoTax">'[1]Control (In)'!$F$41</definedName>
    <definedName name="Countries" localSheetId="5">'For Asset Mgt &amp; PE'!$R$9:$R$36</definedName>
    <definedName name="Countries" localSheetId="4">'For Holdings'!$R$9:$R$23</definedName>
    <definedName name="Countries">'Other info'!$R$9:$R$225</definedName>
    <definedName name="Currency">'Index'!$O$5:$O$7</definedName>
    <definedName name="DateCompletion">'[1]Control (In)'!$F$15</definedName>
    <definedName name="Days">'[1]Control (In)'!$F$16</definedName>
    <definedName name="DenomAbbrev">'[1]Control (In)'!$F$12</definedName>
    <definedName name="EbitaMultiple">'[1]Control (In)'!$N$31</definedName>
    <definedName name="EBITDAMultiple">'[1]Control (In)'!$N$32</definedName>
    <definedName name="EbitMultiple">'[1]Control (In)'!$N$30</definedName>
    <definedName name="EquityValue">'[1]Control (In)'!$N$34</definedName>
    <definedName name="EquityValueShare">'[1]Control (In)'!$N$35</definedName>
    <definedName name="EV">'[1]DCF '!$F$49</definedName>
    <definedName name="EXIT_YEAR">'[2]Returns_Calculation'!$B$8</definedName>
    <definedName name="Growth">'[1]Control (In)'!$N$33</definedName>
    <definedName name="Increment">'[1]Control (In)'!$N$47</definedName>
    <definedName name="Incrementx">'[1]Control (In)'!$N$48</definedName>
    <definedName name="Kd">'[1]WACC (In)'!$H$33</definedName>
    <definedName name="Length">'[1]Control (In)'!$F$29</definedName>
    <definedName name="Mrp">'[1]Control (In)'!$F$37</definedName>
    <definedName name="NDEV">'[1]WACC (In)'!$J$17</definedName>
    <definedName name="ouinon" localSheetId="5">'For Asset Mgt &amp; PE'!$V$7:$V$8</definedName>
    <definedName name="ouinon" localSheetId="4">'For Holdings'!$V$7:$V$8</definedName>
    <definedName name="ouinon">'Other info'!$V$7:$V$8</definedName>
    <definedName name="PL">'[1]PL'!$F$7:$R$65</definedName>
    <definedName name="Point">'[1]Check'!$O$22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ojCode">'[1]Control (In)'!$F$9</definedName>
    <definedName name="PubDate">'[1]Cover'!$G$25</definedName>
    <definedName name="Quote">'[1]Control (In)'!$F$26</definedName>
    <definedName name="RfRate">'[1]Control (In)'!$F$36</definedName>
    <definedName name="sencount" hidden="1">1</definedName>
    <definedName name="SharePrAvgeLong">'[1]Control (In)'!$F$28</definedName>
    <definedName name="SharePrAvgeShort">'[1]Control (In)'!$F$27</definedName>
    <definedName name="SharePrNow">'[1]Control (In)'!$F$25</definedName>
    <definedName name="Shares">'[1]Control (In)'!$F$18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witchDiscount">'[1]Control (In)'!$R$31</definedName>
    <definedName name="SwitchExit">'[1]Control (In)'!$R$28</definedName>
    <definedName name="SwitchForecast">'[1]Control (In)'!$R$45</definedName>
    <definedName name="SwitchListed">'[1]Control (In)'!$R$24</definedName>
    <definedName name="SwitchPepet">'[1]Control (In)'!$R$33</definedName>
    <definedName name="SwitchScenario">'[1]Control (In)'!$R$20</definedName>
    <definedName name="SwitchWACC">'[1]Control (In)'!$R$2</definedName>
    <definedName name="TerminalYear">'[1]Control (In)'!$F$30</definedName>
    <definedName name="Type">'Index'!$N$5:$N$7</definedName>
    <definedName name="WACC">'[1]Control (In)'!$F$42</definedName>
    <definedName name="WACCScenario">'[1]Control (In)'!$R$3:$R$6</definedName>
    <definedName name="wrn.full." hidden="1">{#N/A,#N/A,FALSE,"Cover";#N/A,#N/A,FALSE,"Pres ";#N/A,#N/A,FALSE,"Outputs";#N/A,#N/A,FALSE,"Sensit";#N/A,#N/A,FALSE,"DCF ";#N/A,#N/A,FALSE,"Graphs";#N/A,#N/A,FALSE,"CFS";#N/A,#N/A,FALSE,"BS";#N/A,#N/A,FALSE,"PL";#N/A,#N/A,FALSE,"Control (In)";#N/A,#N/A,FALSE,"Broker (In)";#N/A,#N/A,FALSE,"In-House (In)";#N/A,#N/A,FALSE,"Assumptions";#N/A,#N/A,FALSE,"WACC";#N/A,#N/A,FALSE,"Check"}</definedName>
    <definedName name="YearsFirst">'[1]DCF '!$H$9:$L$9</definedName>
    <definedName name="yesno" localSheetId="5">'For Asset Mgt &amp; PE'!$V$7:$V$8</definedName>
    <definedName name="yesno" localSheetId="4">'For Holdings'!$V$7:$V$8</definedName>
    <definedName name="yesno">'Other info'!$V$7:$V$8</definedName>
    <definedName name="_xlnm.Print_Area" localSheetId="5">'For Asset Mgt &amp; PE'!$A$1:$O$36</definedName>
    <definedName name="_xlnm.Print_Area" localSheetId="4">'For Holdings'!$A$1:$O$23</definedName>
    <definedName name="_xlnm.Print_Area" localSheetId="3">'Other info'!$A$1:$O$150</definedName>
    <definedName name="_xlnm.Print_Area" localSheetId="2">'P&amp;L'!$A$1:$K$65</definedName>
  </definedNames>
  <calcPr calcMode="manual" fullCalcOnLoad="1"/>
</workbook>
</file>

<file path=xl/sharedStrings.xml><?xml version="1.0" encoding="utf-8"?>
<sst xmlns="http://schemas.openxmlformats.org/spreadsheetml/2006/main" count="428" uniqueCount="305">
  <si>
    <t>CFC Business Plan Template</t>
  </si>
  <si>
    <t>Type</t>
  </si>
  <si>
    <t>Currency</t>
  </si>
  <si>
    <t>Start year</t>
  </si>
  <si>
    <t xml:space="preserve"> MAD</t>
  </si>
  <si>
    <t xml:space="preserve"> EUR</t>
  </si>
  <si>
    <t xml:space="preserve"> USD</t>
  </si>
  <si>
    <t>1. Balance sheet highlights</t>
  </si>
  <si>
    <t>Projected</t>
  </si>
  <si>
    <t>Current Assets</t>
  </si>
  <si>
    <t>Non Current Assets</t>
  </si>
  <si>
    <t>Liabilities</t>
  </si>
  <si>
    <t>Equity</t>
  </si>
  <si>
    <t>check</t>
  </si>
  <si>
    <t>2. P&amp;L highlights</t>
  </si>
  <si>
    <t>Revenues</t>
  </si>
  <si>
    <t>Revenue from Morocco</t>
  </si>
  <si>
    <t>Revenue from the rest of Africa</t>
  </si>
  <si>
    <t>Revenue from outside Africa</t>
  </si>
  <si>
    <t>EBITDA</t>
  </si>
  <si>
    <t>Net income</t>
  </si>
  <si>
    <t>Employees</t>
  </si>
  <si>
    <t>Growth</t>
  </si>
  <si>
    <t>Change of legal structure ?</t>
  </si>
  <si>
    <t>Date</t>
  </si>
  <si>
    <t>Geographical expansion</t>
  </si>
  <si>
    <t>Number of new territories</t>
  </si>
  <si>
    <t>Balance sheet</t>
  </si>
  <si>
    <t>ASSETS</t>
  </si>
  <si>
    <t>Cash &amp; Short-term investments</t>
  </si>
  <si>
    <t>Other Current Assets</t>
  </si>
  <si>
    <t>Intangible assets</t>
  </si>
  <si>
    <t>Other Non Current Assets</t>
  </si>
  <si>
    <t>LIABILITIES</t>
  </si>
  <si>
    <t>Current Liabilities</t>
  </si>
  <si>
    <t>Short term debt</t>
  </si>
  <si>
    <t>Non Current Liabilities</t>
  </si>
  <si>
    <t>Long-Term Debts</t>
  </si>
  <si>
    <t>Other Non Current Liabilities</t>
  </si>
  <si>
    <t>EQUITY</t>
  </si>
  <si>
    <t xml:space="preserve">Shareholder Equity </t>
  </si>
  <si>
    <t>Retained Earnings</t>
  </si>
  <si>
    <t>Net result</t>
  </si>
  <si>
    <t>Other Equity</t>
  </si>
  <si>
    <t>Check</t>
  </si>
  <si>
    <t>Income statement</t>
  </si>
  <si>
    <t>Other expenses</t>
  </si>
  <si>
    <t>Depreciation</t>
  </si>
  <si>
    <t>Amortization</t>
  </si>
  <si>
    <t>EBIT</t>
  </si>
  <si>
    <t>Interest income</t>
  </si>
  <si>
    <t>Interest expense</t>
  </si>
  <si>
    <t>Gain (Loss) On Asset Sales</t>
  </si>
  <si>
    <t>EBT</t>
  </si>
  <si>
    <t>Other required information</t>
  </si>
  <si>
    <t>Lists</t>
  </si>
  <si>
    <t>Yes</t>
  </si>
  <si>
    <t>No</t>
  </si>
  <si>
    <t>Afghanistan</t>
  </si>
  <si>
    <t>Aland Islands</t>
  </si>
  <si>
    <t>Albania</t>
  </si>
  <si>
    <t>Algeria</t>
  </si>
  <si>
    <t>Management</t>
  </si>
  <si>
    <t>American Samoa</t>
  </si>
  <si>
    <t>Nb new countries</t>
  </si>
  <si>
    <t>Marketing</t>
  </si>
  <si>
    <t>Andorra</t>
  </si>
  <si>
    <t>Finance</t>
  </si>
  <si>
    <t>Angola</t>
  </si>
  <si>
    <t>Communication</t>
  </si>
  <si>
    <t>Anguilla</t>
  </si>
  <si>
    <t>HR</t>
  </si>
  <si>
    <t>Antarctica</t>
  </si>
  <si>
    <t>Legal</t>
  </si>
  <si>
    <t>Antigua And Barbuda</t>
  </si>
  <si>
    <t>Support staff</t>
  </si>
  <si>
    <t>Argentina</t>
  </si>
  <si>
    <t>Other staff</t>
  </si>
  <si>
    <t>Armenia</t>
  </si>
  <si>
    <t>Aruba</t>
  </si>
  <si>
    <t>Australia</t>
  </si>
  <si>
    <t>Austria</t>
  </si>
  <si>
    <t>Azerbaijan</t>
  </si>
  <si>
    <t>Bahamas</t>
  </si>
  <si>
    <t>Are you planning to change your legal structure?</t>
  </si>
  <si>
    <t>Bahrain</t>
  </si>
  <si>
    <t>Bangladesh</t>
  </si>
  <si>
    <t>Barbados</t>
  </si>
  <si>
    <t>Purpose, motives</t>
  </si>
  <si>
    <t>Benin</t>
  </si>
  <si>
    <t>Pre CFC legal structure</t>
  </si>
  <si>
    <t>Bermuda</t>
  </si>
  <si>
    <t>New legal structure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</si>
  <si>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</si>
  <si>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</si>
  <si>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</si>
  <si>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</si>
  <si>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</si>
  <si>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</si>
  <si>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</si>
  <si>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Are you planning to expand geographically?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</si>
  <si>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</si>
  <si>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</si>
  <si>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</si>
  <si>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</si>
  <si>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</si>
  <si>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</si>
  <si>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</si>
  <si>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</si>
  <si>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</si>
  <si>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</si>
  <si>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</si>
  <si>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</si>
  <si>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</si>
  <si>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</si>
  <si>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</si>
  <si>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</si>
  <si>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</si>
  <si>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</si>
  <si>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</si>
  <si>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</si>
  <si>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</si>
  <si>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</si>
  <si>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</si>
  <si>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</si>
  <si>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</si>
  <si>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</si>
  <si>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</si>
  <si>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</si>
  <si>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</si>
  <si>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</si>
  <si>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</si>
  <si>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</si>
  <si>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</si>
  <si>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</si>
  <si>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</si>
  <si>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</si>
  <si>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</si>
  <si>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</si>
  <si>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</si>
  <si>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</si>
  <si>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</si>
  <si>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</si>
  <si>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</si>
  <si>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</si>
  <si>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</si>
  <si>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</si>
  <si>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</si>
  <si>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</si>
  <si>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</si>
  <si>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</si>
  <si>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</si>
  <si>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</si>
  <si>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</si>
  <si>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</si>
  <si>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</si>
  <si>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</si>
  <si>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</si>
  <si>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</si>
  <si>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</si>
  <si>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</si>
  <si>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</si>
  <si>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</si>
  <si>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</si>
  <si>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</si>
  <si>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</si>
  <si>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</si>
  <si>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</si>
  <si>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</si>
  <si>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</si>
  <si>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</si>
  <si>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</si>
  <si>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</si>
  <si>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</si>
  <si>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</si>
  <si>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</si>
  <si>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</si>
  <si>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</si>
  <si>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</si>
  <si>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</si>
  <si>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</si>
  <si>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</si>
  <si>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</si>
  <si>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</si>
  <si>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</si>
  <si>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</si>
  <si>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</si>
  <si>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</si>
  <si>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</si>
  <si>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</si>
  <si>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</si>
  <si>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</si>
  <si>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</si>
  <si>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</si>
  <si>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</si>
  <si>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</si>
  <si>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</si>
  <si>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</si>
  <si>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</si>
  <si>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</si>
  <si>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</si>
  <si>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</si>
  <si>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</si>
  <si>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</si>
  <si>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</si>
  <si>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</si>
  <si>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</si>
  <si>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</si>
  <si>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</si>
  <si>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</si>
  <si>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</si>
  <si>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</si>
  <si>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</si>
  <si>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</si>
  <si>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</si>
  <si>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</si>
  <si>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</si>
  <si>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</si>
  <si>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</si>
  <si>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</si>
  <si>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</si>
  <si>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</si>
  <si>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</si>
  <si>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</si>
  <si>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</si>
  <si>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</si>
  <si>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</si>
  <si>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</si>
  <si>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</si>
  <si>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</si>
  <si>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</si>
  <si>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</si>
  <si>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</si>
  <si>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</si>
  <si>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</si>
  <si>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</si>
  <si>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</si>
  <si>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</si>
  <si>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</si>
  <si>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Yemen</t>
  </si>
  <si>
    <t>Zambia</t>
  </si>
  <si>
    <t>Zimbabwe</t>
  </si>
  <si>
    <t>Company name</t>
  </si>
  <si>
    <t>Please fill only this box on this page</t>
  </si>
  <si>
    <t>Tax</t>
  </si>
  <si>
    <t>Legal form</t>
  </si>
  <si>
    <t>Activity 1</t>
  </si>
  <si>
    <t>Activity 2</t>
  </si>
  <si>
    <t>Activity 3</t>
  </si>
  <si>
    <t>Activity 4</t>
  </si>
  <si>
    <t>Activity 5</t>
  </si>
  <si>
    <t>Activity 6</t>
  </si>
  <si>
    <t>Are you planning to expand your scope of activities</t>
  </si>
  <si>
    <t>New activity 1</t>
  </si>
  <si>
    <t>New activity 2</t>
  </si>
  <si>
    <t>New activity 3</t>
  </si>
  <si>
    <t>New activity 4</t>
  </si>
  <si>
    <t>New activity 5</t>
  </si>
  <si>
    <t>New activity 6</t>
  </si>
  <si>
    <t>Revenues from activity 1</t>
  </si>
  <si>
    <t>Revenues from activity 2</t>
  </si>
  <si>
    <t>Revenues from activity 3</t>
  </si>
  <si>
    <t xml:space="preserve"> </t>
  </si>
  <si>
    <t>Revenues from activity 4</t>
  </si>
  <si>
    <t>Revenues from activity 5</t>
  </si>
  <si>
    <t>Revenues from activity 6</t>
  </si>
  <si>
    <t>Revenues from other activities</t>
  </si>
  <si>
    <t>Property, plants and equipment</t>
  </si>
  <si>
    <t>Other current liabilities</t>
  </si>
  <si>
    <t>Revenues from Morocco</t>
  </si>
  <si>
    <t>Revenues from the rest of Africa</t>
  </si>
  <si>
    <t>Revenues from outside Africa</t>
  </si>
  <si>
    <t>Activity expansion</t>
  </si>
  <si>
    <t>(Drop-down menu)</t>
  </si>
  <si>
    <t>Main activities undertaken prior to obtaining CFC status 
(Please provide details for each activity and specify if you plan to keep this activity in the future)</t>
  </si>
  <si>
    <t>Other activities to be developed after obtaining CFC status (please provide details)</t>
  </si>
  <si>
    <t>Main geographies covered prior to obtaining CFC status</t>
  </si>
  <si>
    <t>Main geographies to cover after obtaining CFC status</t>
  </si>
  <si>
    <t>Please fill in the cells with blue numbers - do not change the calculated fields (grey numbers)</t>
  </si>
  <si>
    <t>Operational and SG&amp;A expenses</t>
  </si>
  <si>
    <t>Selling, General and Administrative expenses</t>
  </si>
  <si>
    <t>Operational expenses</t>
  </si>
  <si>
    <t>Other required information for Holdings</t>
  </si>
  <si>
    <t>Total equity</t>
  </si>
  <si>
    <t>Equity participations in Companies outside Morocco</t>
  </si>
  <si>
    <t>Equity participations in Moroccan Companies</t>
  </si>
  <si>
    <t>% of detention</t>
  </si>
  <si>
    <t>%</t>
  </si>
  <si>
    <t>Other required information for Asset Management Companies and Private Equity Firms</t>
  </si>
  <si>
    <t>Funds details</t>
  </si>
  <si>
    <t>Country of Incorporation</t>
  </si>
  <si>
    <t>Focus and investment strategy (asset/project types, targeted countries and areas, ..)</t>
  </si>
  <si>
    <t>3. Other information highlights</t>
  </si>
  <si>
    <t>Total revenues</t>
  </si>
  <si>
    <t>Do you hold more than 51% in each of your subsidiaries?</t>
  </si>
  <si>
    <t>Foreign investment ratio (for all funds under management / advisory)</t>
  </si>
  <si>
    <t>Fund name</t>
  </si>
  <si>
    <t>Fund total investment ($ million)</t>
  </si>
  <si>
    <t>Fund total investment in Moroccan assets ($ million)</t>
  </si>
  <si>
    <t>Fund total investment in foreign assets ($ million)</t>
  </si>
  <si>
    <t>Financial Business</t>
  </si>
  <si>
    <t>International Trading Company</t>
  </si>
  <si>
    <t>Professional Service Provider</t>
  </si>
  <si>
    <t>Technical Service Provider</t>
  </si>
  <si>
    <t>Administrative Service Provider</t>
  </si>
</sst>
</file>

<file path=xl/styles.xml><?xml version="1.0" encoding="utf-8"?>
<styleSheet xmlns="http://schemas.openxmlformats.org/spreadsheetml/2006/main">
  <numFmts count="37">
    <numFmt numFmtId="5" formatCode="#,##0\ &quot;DH&quot;;\-#,##0\ &quot;DH&quot;"/>
    <numFmt numFmtId="6" formatCode="#,##0\ &quot;DH&quot;;[Red]\-#,##0\ &quot;DH&quot;"/>
    <numFmt numFmtId="7" formatCode="#,##0.00\ &quot;DH&quot;;\-#,##0.00\ &quot;DH&quot;"/>
    <numFmt numFmtId="8" formatCode="#,##0.00\ &quot;DH&quot;;[Red]\-#,##0.00\ &quot;DH&quot;"/>
    <numFmt numFmtId="42" formatCode="_-* #,##0\ &quot;DH&quot;_-;\-* #,##0\ &quot;DH&quot;_-;_-* &quot;-&quot;\ &quot;DH&quot;_-;_-@_-"/>
    <numFmt numFmtId="41" formatCode="_-* #,##0_-;\-* #,##0_-;_-* &quot;-&quot;_-;_-@_-"/>
    <numFmt numFmtId="44" formatCode="_-* #,##0.00\ &quot;DH&quot;_-;\-* #,##0.00\ &quot;DH&quot;_-;_-* &quot;-&quot;??\ &quot;DH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&quot;e&quot;"/>
    <numFmt numFmtId="173" formatCode="#,##0.0_);[Red]\(#,##0.0\)"/>
    <numFmt numFmtId="174" formatCode="#,##0_);[Red]\(#,##0\)"/>
    <numFmt numFmtId="175" formatCode="0.0%;\(0.0%\)"/>
    <numFmt numFmtId="176" formatCode="_-* #,##0.0\ _€_-;\-* #,##0.0\ _€_-;_-* &quot;-&quot;??\ _€_-;_-@_-"/>
    <numFmt numFmtId="177" formatCode="_-* #,##0\ _€_-;\-* #,##0\ _€_-;_-* &quot;-&quot;??\ _€_-;_-@_-"/>
    <numFmt numFmtId="178" formatCode="[$-409]mmm\-yy;@"/>
    <numFmt numFmtId="179" formatCode="0&quot; years&quot;"/>
    <numFmt numFmtId="180" formatCode="0.0\x_);&quot;nm&quot;_);\-??"/>
    <numFmt numFmtId="181" formatCode="0.0%_);\(0.0%\)"/>
    <numFmt numFmtId="182" formatCode="yyyy"/>
    <numFmt numFmtId="183" formatCode="#,##0_);\(#,##0\);\-??"/>
    <numFmt numFmtId="184" formatCode="0.0\x_)"/>
    <numFmt numFmtId="185" formatCode="0&quot; years&quot;_)"/>
    <numFmt numFmtId="186" formatCode="#,##0.00_);\(#,##0.00\);\-??"/>
    <numFmt numFmtId="187" formatCode="d/mm/yyyy"/>
    <numFmt numFmtId="188" formatCode="#\ ##0_);[Red]\(#\ ##0\)"/>
    <numFmt numFmtId="189" formatCode="#\ ##0.0_);[Red]\(#\ ##0.0\)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28"/>
      <color indexed="8"/>
      <name val="BakerSignet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8"/>
      <color indexed="8"/>
      <name val="Arial"/>
      <family val="2"/>
    </font>
    <font>
      <i/>
      <sz val="7"/>
      <color indexed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6"/>
      <name val="Arial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9C3328"/>
      <name val="Arial"/>
      <family val="2"/>
    </font>
    <font>
      <b/>
      <sz val="10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0"/>
      <color theme="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332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ck">
        <color indexed="9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 style="hair">
        <color theme="0"/>
      </bottom>
    </border>
    <border>
      <left style="medium"/>
      <right/>
      <top style="hair">
        <color theme="0"/>
      </top>
      <bottom style="hair">
        <color theme="0"/>
      </bottom>
    </border>
    <border>
      <left style="medium"/>
      <right/>
      <top style="hair">
        <color theme="0"/>
      </top>
      <bottom style="medium"/>
    </border>
    <border>
      <left>
        <color indexed="63"/>
      </left>
      <right style="hair">
        <color theme="0"/>
      </right>
      <top style="medium"/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 style="medium"/>
    </border>
    <border>
      <left>
        <color indexed="63"/>
      </left>
      <right>
        <color indexed="63"/>
      </right>
      <top style="medium"/>
      <bottom style="hair">
        <color theme="0"/>
      </bottom>
    </border>
    <border>
      <left/>
      <right style="medium"/>
      <top style="medium"/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/>
      <right style="medium"/>
      <top style="hair">
        <color theme="0"/>
      </top>
      <bottom style="hair">
        <color theme="0"/>
      </bottom>
    </border>
    <border>
      <left/>
      <right/>
      <top style="hair">
        <color theme="0"/>
      </top>
      <bottom style="medium"/>
    </border>
    <border>
      <left/>
      <right style="medium"/>
      <top style="hair">
        <color theme="0"/>
      </top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9" fillId="0" borderId="2">
      <alignment horizontal="right" vertical="center"/>
      <protection/>
    </xf>
    <xf numFmtId="0" fontId="51" fillId="0" borderId="3" applyNumberFormat="0" applyFill="0" applyAlignment="0" applyProtection="0"/>
    <xf numFmtId="3" fontId="9" fillId="0" borderId="4">
      <alignment horizontal="right" vertical="center"/>
      <protection/>
    </xf>
    <xf numFmtId="179" fontId="9" fillId="0" borderId="4">
      <alignment horizontal="right" vertical="center"/>
      <protection/>
    </xf>
    <xf numFmtId="17" fontId="9" fillId="0" borderId="4">
      <alignment horizontal="right" vertical="center"/>
      <protection/>
    </xf>
    <xf numFmtId="180" fontId="9" fillId="0" borderId="4">
      <alignment horizontal="right" vertical="center"/>
      <protection/>
    </xf>
    <xf numFmtId="181" fontId="9" fillId="0" borderId="4">
      <alignment horizontal="right" vertical="center"/>
      <protection/>
    </xf>
    <xf numFmtId="182" fontId="9" fillId="0" borderId="4">
      <alignment horizontal="right" vertical="center"/>
      <protection/>
    </xf>
    <xf numFmtId="0" fontId="10" fillId="0" borderId="0">
      <alignment horizontal="left" vertical="center" indent="2"/>
      <protection/>
    </xf>
    <xf numFmtId="15" fontId="11" fillId="0" borderId="0">
      <alignment horizontal="right" vertical="center"/>
      <protection/>
    </xf>
    <xf numFmtId="0" fontId="52" fillId="27" borderId="1" applyNumberFormat="0" applyAlignment="0" applyProtection="0"/>
    <xf numFmtId="183" fontId="12" fillId="0" borderId="5">
      <alignment/>
      <protection/>
    </xf>
    <xf numFmtId="0" fontId="13" fillId="28" borderId="0">
      <alignment vertical="center"/>
      <protection/>
    </xf>
    <xf numFmtId="0" fontId="14" fillId="28" borderId="0">
      <alignment horizontal="left" vertical="center"/>
      <protection/>
    </xf>
    <xf numFmtId="15" fontId="15" fillId="29" borderId="0">
      <alignment horizontal="right" vertical="center"/>
      <protection locked="0"/>
    </xf>
    <xf numFmtId="184" fontId="15" fillId="29" borderId="0">
      <alignment horizontal="right" vertical="center"/>
      <protection locked="0"/>
    </xf>
    <xf numFmtId="183" fontId="15" fillId="29" borderId="0" applyProtection="0">
      <alignment horizontal="right" vertical="center"/>
    </xf>
    <xf numFmtId="181" fontId="15" fillId="29" borderId="0">
      <alignment horizontal="right" vertical="center"/>
      <protection locked="0"/>
    </xf>
    <xf numFmtId="185" fontId="15" fillId="29" borderId="0">
      <alignment horizontal="right" vertical="center"/>
      <protection locked="0"/>
    </xf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1" fillId="0" borderId="0">
      <alignment horizontal="right" vertical="center"/>
      <protection/>
    </xf>
    <xf numFmtId="183" fontId="16" fillId="0" borderId="0">
      <alignment horizontal="left" vertical="center"/>
      <protection/>
    </xf>
    <xf numFmtId="0" fontId="54" fillId="31" borderId="0" applyNumberFormat="0" applyBorder="0" applyAlignment="0" applyProtection="0"/>
    <xf numFmtId="183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6" applyNumberFormat="0" applyFont="0" applyAlignment="0" applyProtection="0"/>
    <xf numFmtId="183" fontId="17" fillId="0" borderId="0">
      <alignment vertical="center"/>
      <protection/>
    </xf>
    <xf numFmtId="186" fontId="18" fillId="0" borderId="0">
      <alignment/>
      <protection/>
    </xf>
    <xf numFmtId="181" fontId="11" fillId="0" borderId="0">
      <alignment horizontal="right" vertical="center"/>
      <protection/>
    </xf>
    <xf numFmtId="9" fontId="0" fillId="0" borderId="0" applyFont="0" applyFill="0" applyBorder="0" applyAlignment="0" applyProtection="0"/>
    <xf numFmtId="186" fontId="18" fillId="0" borderId="0">
      <alignment/>
      <protection/>
    </xf>
    <xf numFmtId="186" fontId="9" fillId="0" borderId="0">
      <alignment horizontal="left" vertical="center"/>
      <protection/>
    </xf>
    <xf numFmtId="183" fontId="19" fillId="0" borderId="0">
      <alignment horizontal="left" vertical="center" indent="1"/>
      <protection/>
    </xf>
    <xf numFmtId="0" fontId="55" fillId="33" borderId="0" applyNumberFormat="0" applyBorder="0" applyAlignment="0" applyProtection="0"/>
    <xf numFmtId="0" fontId="56" fillId="26" borderId="7" applyNumberFormat="0" applyAlignment="0" applyProtection="0"/>
    <xf numFmtId="0" fontId="17" fillId="0" borderId="0">
      <alignment vertical="center"/>
      <protection/>
    </xf>
    <xf numFmtId="187" fontId="17" fillId="0" borderId="0">
      <alignment horizontal="left" vertical="center"/>
      <protection/>
    </xf>
    <xf numFmtId="37" fontId="15" fillId="29" borderId="0">
      <alignment horizontal="right" vertical="center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183" fontId="11" fillId="0" borderId="12">
      <alignment horizontal="right" vertical="center"/>
      <protection/>
    </xf>
    <xf numFmtId="0" fontId="63" fillId="34" borderId="13" applyNumberFormat="0" applyAlignment="0" applyProtection="0"/>
  </cellStyleXfs>
  <cellXfs count="174">
    <xf numFmtId="0" fontId="0" fillId="0" borderId="0" xfId="0" applyFont="1" applyAlignment="1">
      <alignment/>
    </xf>
    <xf numFmtId="0" fontId="64" fillId="35" borderId="0" xfId="0" applyFont="1" applyFill="1" applyAlignment="1">
      <alignment/>
    </xf>
    <xf numFmtId="0" fontId="65" fillId="35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14" xfId="0" applyFont="1" applyBorder="1" applyAlignment="1">
      <alignment/>
    </xf>
    <xf numFmtId="0" fontId="66" fillId="35" borderId="14" xfId="0" applyFont="1" applyFill="1" applyBorder="1" applyAlignment="1">
      <alignment/>
    </xf>
    <xf numFmtId="0" fontId="66" fillId="35" borderId="0" xfId="0" applyFont="1" applyFill="1" applyAlignment="1">
      <alignment/>
    </xf>
    <xf numFmtId="0" fontId="67" fillId="0" borderId="0" xfId="0" applyFont="1" applyAlignment="1">
      <alignment/>
    </xf>
    <xf numFmtId="0" fontId="2" fillId="35" borderId="0" xfId="0" applyFont="1" applyFill="1" applyAlignment="1">
      <alignment/>
    </xf>
    <xf numFmtId="0" fontId="66" fillId="35" borderId="15" xfId="0" applyFont="1" applyFill="1" applyBorder="1" applyAlignment="1">
      <alignment/>
    </xf>
    <xf numFmtId="0" fontId="66" fillId="35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66" fillId="35" borderId="17" xfId="0" applyFont="1" applyFill="1" applyBorder="1" applyAlignment="1">
      <alignment/>
    </xf>
    <xf numFmtId="0" fontId="64" fillId="35" borderId="18" xfId="0" applyFont="1" applyFill="1" applyBorder="1" applyAlignment="1">
      <alignment/>
    </xf>
    <xf numFmtId="0" fontId="67" fillId="36" borderId="0" xfId="0" applyFont="1" applyFill="1" applyBorder="1" applyAlignment="1">
      <alignment/>
    </xf>
    <xf numFmtId="0" fontId="64" fillId="35" borderId="19" xfId="0" applyFont="1" applyFill="1" applyBorder="1" applyAlignment="1">
      <alignment/>
    </xf>
    <xf numFmtId="0" fontId="64" fillId="0" borderId="0" xfId="0" applyFont="1" applyAlignment="1">
      <alignment/>
    </xf>
    <xf numFmtId="0" fontId="64" fillId="35" borderId="5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66" fillId="35" borderId="18" xfId="0" applyFont="1" applyFill="1" applyBorder="1" applyAlignment="1">
      <alignment/>
    </xf>
    <xf numFmtId="0" fontId="6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66" fillId="35" borderId="19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72" fontId="2" fillId="35" borderId="0" xfId="0" applyNumberFormat="1" applyFont="1" applyFill="1" applyBorder="1" applyAlignment="1">
      <alignment/>
    </xf>
    <xf numFmtId="0" fontId="2" fillId="35" borderId="5" xfId="69" applyFont="1" applyFill="1" applyBorder="1" applyAlignment="1">
      <alignment/>
      <protection/>
    </xf>
    <xf numFmtId="0" fontId="3" fillId="35" borderId="5" xfId="69" applyFont="1" applyFill="1" applyBorder="1" applyAlignment="1">
      <alignment/>
      <protection/>
    </xf>
    <xf numFmtId="173" fontId="4" fillId="35" borderId="5" xfId="69" applyNumberFormat="1" applyFont="1" applyFill="1" applyBorder="1">
      <alignment/>
      <protection/>
    </xf>
    <xf numFmtId="0" fontId="64" fillId="0" borderId="0" xfId="0" applyFont="1" applyFill="1" applyAlignment="1">
      <alignment/>
    </xf>
    <xf numFmtId="0" fontId="2" fillId="35" borderId="0" xfId="69" applyFont="1" applyFill="1" applyBorder="1" applyAlignment="1">
      <alignment/>
      <protection/>
    </xf>
    <xf numFmtId="0" fontId="3" fillId="35" borderId="0" xfId="69" applyFont="1" applyFill="1" applyBorder="1" applyAlignment="1">
      <alignment/>
      <protection/>
    </xf>
    <xf numFmtId="173" fontId="4" fillId="35" borderId="0" xfId="69" applyNumberFormat="1" applyFont="1" applyFill="1" applyBorder="1">
      <alignment/>
      <protection/>
    </xf>
    <xf numFmtId="174" fontId="4" fillId="35" borderId="0" xfId="69" applyNumberFormat="1" applyFont="1" applyFill="1" applyBorder="1">
      <alignment/>
      <protection/>
    </xf>
    <xf numFmtId="0" fontId="2" fillId="35" borderId="0" xfId="69" applyFont="1" applyFill="1" applyBorder="1" applyAlignment="1">
      <alignment horizontal="left"/>
      <protection/>
    </xf>
    <xf numFmtId="0" fontId="64" fillId="35" borderId="20" xfId="0" applyFont="1" applyFill="1" applyBorder="1" applyAlignment="1">
      <alignment/>
    </xf>
    <xf numFmtId="0" fontId="2" fillId="35" borderId="14" xfId="69" applyFont="1" applyFill="1" applyBorder="1" applyAlignment="1">
      <alignment horizontal="left"/>
      <protection/>
    </xf>
    <xf numFmtId="173" fontId="4" fillId="35" borderId="14" xfId="69" applyNumberFormat="1" applyFont="1" applyFill="1" applyBorder="1">
      <alignment/>
      <protection/>
    </xf>
    <xf numFmtId="0" fontId="64" fillId="35" borderId="21" xfId="0" applyFont="1" applyFill="1" applyBorder="1" applyAlignment="1">
      <alignment/>
    </xf>
    <xf numFmtId="0" fontId="67" fillId="35" borderId="0" xfId="69" applyFont="1" applyFill="1" applyBorder="1" applyAlignment="1">
      <alignment horizontal="left"/>
      <protection/>
    </xf>
    <xf numFmtId="173" fontId="4" fillId="35" borderId="0" xfId="69" applyNumberFormat="1" applyFont="1" applyFill="1">
      <alignment/>
      <protection/>
    </xf>
    <xf numFmtId="0" fontId="64" fillId="35" borderId="15" xfId="0" applyFont="1" applyFill="1" applyBorder="1" applyAlignment="1">
      <alignment/>
    </xf>
    <xf numFmtId="0" fontId="67" fillId="35" borderId="16" xfId="0" applyFont="1" applyFill="1" applyBorder="1" applyAlignment="1">
      <alignment/>
    </xf>
    <xf numFmtId="0" fontId="65" fillId="35" borderId="16" xfId="0" applyFont="1" applyFill="1" applyBorder="1" applyAlignment="1">
      <alignment/>
    </xf>
    <xf numFmtId="0" fontId="64" fillId="35" borderId="17" xfId="0" applyFont="1" applyFill="1" applyBorder="1" applyAlignment="1">
      <alignment/>
    </xf>
    <xf numFmtId="0" fontId="67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7" fillId="35" borderId="5" xfId="0" applyFont="1" applyFill="1" applyBorder="1" applyAlignment="1">
      <alignment/>
    </xf>
    <xf numFmtId="0" fontId="2" fillId="35" borderId="0" xfId="69" applyFont="1" applyFill="1" applyBorder="1">
      <alignment/>
      <protection/>
    </xf>
    <xf numFmtId="0" fontId="3" fillId="35" borderId="0" xfId="69" applyFont="1" applyFill="1" applyBorder="1">
      <alignment/>
      <protection/>
    </xf>
    <xf numFmtId="0" fontId="3" fillId="35" borderId="18" xfId="71" applyFont="1" applyFill="1" applyBorder="1" applyAlignment="1">
      <alignment horizontal="left" vertical="center" indent="3"/>
      <protection/>
    </xf>
    <xf numFmtId="174" fontId="5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175" fontId="6" fillId="35" borderId="0" xfId="0" applyNumberFormat="1" applyFont="1" applyFill="1" applyBorder="1" applyAlignment="1">
      <alignment/>
    </xf>
    <xf numFmtId="0" fontId="3" fillId="35" borderId="0" xfId="71" applyFont="1" applyFill="1" applyBorder="1" applyAlignment="1">
      <alignment horizontal="left" vertical="center" indent="1"/>
      <protection/>
    </xf>
    <xf numFmtId="174" fontId="7" fillId="35" borderId="0" xfId="69" applyNumberFormat="1" applyFont="1" applyFill="1" applyBorder="1">
      <alignment/>
      <protection/>
    </xf>
    <xf numFmtId="0" fontId="5" fillId="35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175" fontId="6" fillId="35" borderId="14" xfId="0" applyNumberFormat="1" applyFont="1" applyFill="1" applyBorder="1" applyAlignment="1">
      <alignment/>
    </xf>
    <xf numFmtId="175" fontId="6" fillId="35" borderId="0" xfId="0" applyNumberFormat="1" applyFont="1" applyFill="1" applyAlignment="1">
      <alignment/>
    </xf>
    <xf numFmtId="0" fontId="65" fillId="35" borderId="0" xfId="0" applyFont="1" applyFill="1" applyBorder="1" applyAlignment="1">
      <alignment/>
    </xf>
    <xf numFmtId="0" fontId="66" fillId="35" borderId="0" xfId="0" applyFont="1" applyFill="1" applyBorder="1" applyAlignment="1">
      <alignment horizontal="center"/>
    </xf>
    <xf numFmtId="0" fontId="64" fillId="35" borderId="16" xfId="0" applyFont="1" applyFill="1" applyBorder="1" applyAlignment="1">
      <alignment/>
    </xf>
    <xf numFmtId="177" fontId="2" fillId="35" borderId="0" xfId="61" applyNumberFormat="1" applyFont="1" applyFill="1" applyBorder="1" applyAlignment="1">
      <alignment/>
    </xf>
    <xf numFmtId="177" fontId="2" fillId="37" borderId="0" xfId="61" applyNumberFormat="1" applyFont="1" applyFill="1" applyBorder="1" applyAlignment="1">
      <alignment/>
    </xf>
    <xf numFmtId="0" fontId="68" fillId="35" borderId="0" xfId="0" applyFont="1" applyFill="1" applyBorder="1" applyAlignment="1">
      <alignment horizontal="left" indent="1"/>
    </xf>
    <xf numFmtId="9" fontId="6" fillId="35" borderId="0" xfId="76" applyFont="1" applyFill="1" applyBorder="1" applyAlignment="1">
      <alignment/>
    </xf>
    <xf numFmtId="0" fontId="66" fillId="37" borderId="0" xfId="0" applyFont="1" applyFill="1" applyBorder="1" applyAlignment="1">
      <alignment horizontal="center"/>
    </xf>
    <xf numFmtId="0" fontId="64" fillId="35" borderId="0" xfId="0" applyFont="1" applyFill="1" applyBorder="1" applyAlignment="1">
      <alignment horizontal="left" indent="1"/>
    </xf>
    <xf numFmtId="0" fontId="66" fillId="37" borderId="0" xfId="0" applyFont="1" applyFill="1" applyAlignment="1">
      <alignment horizontal="center"/>
    </xf>
    <xf numFmtId="0" fontId="64" fillId="35" borderId="14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69" applyFont="1" applyFill="1" applyBorder="1" applyAlignment="1">
      <alignment horizontal="left" indent="1"/>
      <protection/>
    </xf>
    <xf numFmtId="0" fontId="7" fillId="35" borderId="0" xfId="69" applyFont="1" applyFill="1" applyBorder="1">
      <alignment/>
      <protection/>
    </xf>
    <xf numFmtId="174" fontId="3" fillId="35" borderId="0" xfId="69" applyNumberFormat="1" applyFont="1" applyFill="1" applyBorder="1">
      <alignment/>
      <protection/>
    </xf>
    <xf numFmtId="0" fontId="7" fillId="35" borderId="0" xfId="69" applyFont="1" applyFill="1" applyBorder="1" applyAlignment="1">
      <alignment horizontal="left" indent="1"/>
      <protection/>
    </xf>
    <xf numFmtId="0" fontId="2" fillId="35" borderId="0" xfId="69" applyFont="1" applyFill="1" applyBorder="1" applyAlignment="1">
      <alignment horizontal="center"/>
      <protection/>
    </xf>
    <xf numFmtId="172" fontId="67" fillId="35" borderId="5" xfId="0" applyNumberFormat="1" applyFont="1" applyFill="1" applyBorder="1" applyAlignment="1">
      <alignment/>
    </xf>
    <xf numFmtId="0" fontId="2" fillId="35" borderId="5" xfId="71" applyFont="1" applyFill="1" applyBorder="1" applyAlignment="1">
      <alignment vertical="center"/>
      <protection/>
    </xf>
    <xf numFmtId="0" fontId="2" fillId="35" borderId="0" xfId="71" applyFont="1" applyFill="1" applyBorder="1" applyAlignment="1">
      <alignment vertical="center"/>
      <protection/>
    </xf>
    <xf numFmtId="0" fontId="8" fillId="35" borderId="0" xfId="71" applyFont="1" applyFill="1" applyBorder="1" applyAlignment="1">
      <alignment horizontal="left" vertical="center" indent="1"/>
      <protection/>
    </xf>
    <xf numFmtId="174" fontId="3" fillId="35" borderId="0" xfId="76" applyNumberFormat="1" applyFont="1" applyFill="1" applyBorder="1" applyAlignment="1">
      <alignment/>
    </xf>
    <xf numFmtId="173" fontId="7" fillId="35" borderId="0" xfId="69" applyNumberFormat="1" applyFont="1" applyFill="1" applyBorder="1">
      <alignment/>
      <protection/>
    </xf>
    <xf numFmtId="0" fontId="8" fillId="35" borderId="5" xfId="71" applyFont="1" applyFill="1" applyBorder="1" applyAlignment="1">
      <alignment horizontal="left" vertical="center" indent="1"/>
      <protection/>
    </xf>
    <xf numFmtId="9" fontId="3" fillId="35" borderId="0" xfId="76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4" fillId="35" borderId="22" xfId="0" applyFont="1" applyFill="1" applyBorder="1" applyAlignment="1">
      <alignment/>
    </xf>
    <xf numFmtId="0" fontId="3" fillId="35" borderId="0" xfId="0" applyFont="1" applyFill="1" applyAlignment="1">
      <alignment/>
    </xf>
    <xf numFmtId="0" fontId="48" fillId="35" borderId="0" xfId="0" applyNumberFormat="1" applyFont="1" applyFill="1" applyAlignment="1" quotePrefix="1">
      <alignment/>
    </xf>
    <xf numFmtId="172" fontId="2" fillId="35" borderId="0" xfId="0" applyNumberFormat="1" applyFont="1" applyFill="1" applyBorder="1" applyAlignment="1">
      <alignment horizontal="center"/>
    </xf>
    <xf numFmtId="0" fontId="64" fillId="35" borderId="0" xfId="0" applyFont="1" applyFill="1" applyBorder="1" applyAlignment="1">
      <alignment horizontal="center"/>
    </xf>
    <xf numFmtId="0" fontId="64" fillId="35" borderId="5" xfId="0" applyFont="1" applyFill="1" applyBorder="1" applyAlignment="1">
      <alignment horizontal="left" indent="1"/>
    </xf>
    <xf numFmtId="174" fontId="7" fillId="35" borderId="5" xfId="69" applyNumberFormat="1" applyFont="1" applyFill="1" applyBorder="1">
      <alignment/>
      <protection/>
    </xf>
    <xf numFmtId="0" fontId="68" fillId="35" borderId="14" xfId="0" applyFont="1" applyFill="1" applyBorder="1" applyAlignment="1">
      <alignment horizontal="left" indent="1"/>
    </xf>
    <xf numFmtId="0" fontId="2" fillId="37" borderId="0" xfId="0" applyFont="1" applyFill="1" applyBorder="1" applyAlignment="1">
      <alignment horizontal="center"/>
    </xf>
    <xf numFmtId="178" fontId="66" fillId="37" borderId="0" xfId="0" applyNumberFormat="1" applyFont="1" applyFill="1" applyBorder="1" applyAlignment="1">
      <alignment horizontal="center"/>
    </xf>
    <xf numFmtId="0" fontId="64" fillId="35" borderId="14" xfId="0" applyFont="1" applyFill="1" applyBorder="1" applyAlignment="1">
      <alignment horizontal="center" wrapText="1"/>
    </xf>
    <xf numFmtId="0" fontId="64" fillId="35" borderId="0" xfId="0" applyFont="1" applyFill="1" applyBorder="1" applyAlignment="1">
      <alignment horizontal="center" wrapText="1"/>
    </xf>
    <xf numFmtId="0" fontId="66" fillId="35" borderId="22" xfId="0" applyFont="1" applyFill="1" applyBorder="1" applyAlignment="1">
      <alignment/>
    </xf>
    <xf numFmtId="0" fontId="66" fillId="35" borderId="22" xfId="0" applyFont="1" applyFill="1" applyBorder="1" applyAlignment="1">
      <alignment horizontal="center"/>
    </xf>
    <xf numFmtId="177" fontId="2" fillId="35" borderId="22" xfId="61" applyNumberFormat="1" applyFont="1" applyFill="1" applyBorder="1" applyAlignment="1">
      <alignment/>
    </xf>
    <xf numFmtId="0" fontId="66" fillId="35" borderId="5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41" fillId="35" borderId="0" xfId="0" applyFont="1" applyFill="1" applyAlignment="1">
      <alignment/>
    </xf>
    <xf numFmtId="0" fontId="48" fillId="35" borderId="0" xfId="0" applyFont="1" applyFill="1" applyAlignment="1">
      <alignment/>
    </xf>
    <xf numFmtId="0" fontId="69" fillId="35" borderId="15" xfId="0" applyFont="1" applyFill="1" applyBorder="1" applyAlignment="1">
      <alignment/>
    </xf>
    <xf numFmtId="0" fontId="69" fillId="35" borderId="19" xfId="0" applyFont="1" applyFill="1" applyBorder="1" applyAlignment="1">
      <alignment/>
    </xf>
    <xf numFmtId="172" fontId="67" fillId="35" borderId="0" xfId="0" applyNumberFormat="1" applyFont="1" applyFill="1" applyBorder="1" applyAlignment="1">
      <alignment/>
    </xf>
    <xf numFmtId="0" fontId="2" fillId="35" borderId="14" xfId="71" applyFont="1" applyFill="1" applyBorder="1" applyAlignment="1">
      <alignment vertical="center"/>
      <protection/>
    </xf>
    <xf numFmtId="0" fontId="69" fillId="35" borderId="17" xfId="0" applyFont="1" applyFill="1" applyBorder="1" applyAlignment="1">
      <alignment/>
    </xf>
    <xf numFmtId="0" fontId="71" fillId="35" borderId="0" xfId="0" applyFont="1" applyFill="1" applyBorder="1" applyAlignment="1">
      <alignment/>
    </xf>
    <xf numFmtId="0" fontId="64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/>
    </xf>
    <xf numFmtId="0" fontId="48" fillId="35" borderId="0" xfId="0" applyNumberFormat="1" applyFont="1" applyFill="1" applyBorder="1" applyAlignment="1" quotePrefix="1">
      <alignment/>
    </xf>
    <xf numFmtId="0" fontId="41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8" fillId="35" borderId="0" xfId="71" applyFont="1" applyFill="1" applyBorder="1" applyAlignment="1">
      <alignment horizontal="left" vertical="center" indent="2"/>
      <protection/>
    </xf>
    <xf numFmtId="0" fontId="5" fillId="35" borderId="5" xfId="0" applyFont="1" applyFill="1" applyBorder="1" applyAlignment="1">
      <alignment/>
    </xf>
    <xf numFmtId="174" fontId="5" fillId="35" borderId="5" xfId="0" applyNumberFormat="1" applyFont="1" applyFill="1" applyBorder="1" applyAlignment="1">
      <alignment/>
    </xf>
    <xf numFmtId="0" fontId="67" fillId="38" borderId="14" xfId="0" applyFont="1" applyFill="1" applyBorder="1" applyAlignment="1">
      <alignment/>
    </xf>
    <xf numFmtId="0" fontId="65" fillId="38" borderId="14" xfId="0" applyFont="1" applyFill="1" applyBorder="1" applyAlignment="1">
      <alignment/>
    </xf>
    <xf numFmtId="0" fontId="67" fillId="38" borderId="14" xfId="0" applyFont="1" applyFill="1" applyBorder="1" applyAlignment="1">
      <alignment horizontal="center"/>
    </xf>
    <xf numFmtId="0" fontId="67" fillId="38" borderId="0" xfId="0" applyFont="1" applyFill="1" applyBorder="1" applyAlignment="1">
      <alignment/>
    </xf>
    <xf numFmtId="0" fontId="65" fillId="38" borderId="0" xfId="0" applyFont="1" applyFill="1" applyBorder="1" applyAlignment="1">
      <alignment/>
    </xf>
    <xf numFmtId="0" fontId="64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69" fillId="35" borderId="14" xfId="0" applyFont="1" applyFill="1" applyBorder="1" applyAlignment="1">
      <alignment/>
    </xf>
    <xf numFmtId="0" fontId="64" fillId="35" borderId="0" xfId="0" applyFont="1" applyFill="1" applyBorder="1" applyAlignment="1">
      <alignment horizontal="center" wrapText="1"/>
    </xf>
    <xf numFmtId="173" fontId="5" fillId="35" borderId="5" xfId="0" applyNumberFormat="1" applyFont="1" applyFill="1" applyBorder="1" applyAlignment="1">
      <alignment/>
    </xf>
    <xf numFmtId="173" fontId="5" fillId="35" borderId="0" xfId="0" applyNumberFormat="1" applyFont="1" applyFill="1" applyBorder="1" applyAlignment="1">
      <alignment/>
    </xf>
    <xf numFmtId="173" fontId="6" fillId="35" borderId="0" xfId="0" applyNumberFormat="1" applyFont="1" applyFill="1" applyBorder="1" applyAlignment="1">
      <alignment/>
    </xf>
    <xf numFmtId="0" fontId="20" fillId="35" borderId="0" xfId="0" applyFont="1" applyFill="1" applyAlignment="1">
      <alignment/>
    </xf>
    <xf numFmtId="0" fontId="67" fillId="38" borderId="23" xfId="0" applyFont="1" applyFill="1" applyBorder="1" applyAlignment="1">
      <alignment/>
    </xf>
    <xf numFmtId="0" fontId="67" fillId="38" borderId="24" xfId="0" applyFont="1" applyFill="1" applyBorder="1" applyAlignment="1">
      <alignment/>
    </xf>
    <xf numFmtId="0" fontId="67" fillId="38" borderId="25" xfId="0" applyFont="1" applyFill="1" applyBorder="1" applyAlignment="1">
      <alignment/>
    </xf>
    <xf numFmtId="0" fontId="67" fillId="38" borderId="26" xfId="0" applyFont="1" applyFill="1" applyBorder="1" applyAlignment="1">
      <alignment/>
    </xf>
    <xf numFmtId="0" fontId="67" fillId="38" borderId="27" xfId="0" applyFont="1" applyFill="1" applyBorder="1" applyAlignment="1">
      <alignment/>
    </xf>
    <xf numFmtId="0" fontId="67" fillId="38" borderId="28" xfId="0" applyFont="1" applyFill="1" applyBorder="1" applyAlignment="1">
      <alignment/>
    </xf>
    <xf numFmtId="173" fontId="72" fillId="35" borderId="0" xfId="69" applyNumberFormat="1" applyFont="1" applyFill="1" applyBorder="1">
      <alignment/>
      <protection/>
    </xf>
    <xf numFmtId="173" fontId="73" fillId="35" borderId="0" xfId="69" applyNumberFormat="1" applyFont="1" applyFill="1" applyBorder="1">
      <alignment/>
      <protection/>
    </xf>
    <xf numFmtId="173" fontId="73" fillId="35" borderId="0" xfId="0" applyNumberFormat="1" applyFont="1" applyFill="1" applyBorder="1" applyAlignment="1">
      <alignment/>
    </xf>
    <xf numFmtId="0" fontId="20" fillId="35" borderId="0" xfId="0" applyFont="1" applyFill="1" applyAlignment="1">
      <alignment/>
    </xf>
    <xf numFmtId="0" fontId="64" fillId="35" borderId="0" xfId="0" applyFont="1" applyFill="1" applyBorder="1" applyAlignment="1">
      <alignment horizontal="left" wrapText="1"/>
    </xf>
    <xf numFmtId="174" fontId="72" fillId="35" borderId="5" xfId="69" applyNumberFormat="1" applyFont="1" applyFill="1" applyBorder="1">
      <alignment/>
      <protection/>
    </xf>
    <xf numFmtId="174" fontId="72" fillId="35" borderId="0" xfId="69" applyNumberFormat="1" applyFont="1" applyFill="1" applyBorder="1">
      <alignment/>
      <protection/>
    </xf>
    <xf numFmtId="174" fontId="73" fillId="35" borderId="0" xfId="0" applyNumberFormat="1" applyFont="1" applyFill="1" applyBorder="1" applyAlignment="1">
      <alignment/>
    </xf>
    <xf numFmtId="0" fontId="66" fillId="35" borderId="0" xfId="0" applyFont="1" applyFill="1" applyBorder="1" applyAlignment="1">
      <alignment horizontal="left"/>
    </xf>
    <xf numFmtId="9" fontId="7" fillId="35" borderId="0" xfId="76" applyFont="1" applyFill="1" applyBorder="1" applyAlignment="1">
      <alignment vertical="center"/>
    </xf>
    <xf numFmtId="0" fontId="64" fillId="35" borderId="0" xfId="0" applyFont="1" applyFill="1" applyBorder="1" applyAlignment="1">
      <alignment vertical="center"/>
    </xf>
    <xf numFmtId="177" fontId="2" fillId="35" borderId="0" xfId="61" applyNumberFormat="1" applyFont="1" applyFill="1" applyBorder="1" applyAlignment="1">
      <alignment wrapText="1"/>
    </xf>
    <xf numFmtId="0" fontId="64" fillId="35" borderId="0" xfId="0" applyFont="1" applyFill="1" applyBorder="1" applyAlignment="1">
      <alignment wrapText="1"/>
    </xf>
    <xf numFmtId="0" fontId="2" fillId="35" borderId="0" xfId="61" applyNumberFormat="1" applyFont="1" applyFill="1" applyBorder="1" applyAlignment="1">
      <alignment wrapText="1"/>
    </xf>
    <xf numFmtId="0" fontId="64" fillId="35" borderId="0" xfId="0" applyNumberFormat="1" applyFont="1" applyFill="1" applyBorder="1" applyAlignment="1">
      <alignment horizontal="left" vertical="center" wrapText="1" indent="1"/>
    </xf>
    <xf numFmtId="0" fontId="64" fillId="37" borderId="0" xfId="0" applyFont="1" applyFill="1" applyBorder="1" applyAlignment="1">
      <alignment wrapText="1"/>
    </xf>
    <xf numFmtId="177" fontId="3" fillId="37" borderId="0" xfId="61" applyNumberFormat="1" applyFont="1" applyFill="1" applyBorder="1" applyAlignment="1">
      <alignment wrapText="1"/>
    </xf>
    <xf numFmtId="0" fontId="66" fillId="35" borderId="0" xfId="0" applyFont="1" applyFill="1" applyBorder="1" applyAlignment="1">
      <alignment wrapText="1"/>
    </xf>
    <xf numFmtId="0" fontId="2" fillId="35" borderId="5" xfId="0" applyFont="1" applyFill="1" applyBorder="1" applyAlignment="1">
      <alignment horizontal="center"/>
    </xf>
    <xf numFmtId="0" fontId="2" fillId="35" borderId="0" xfId="69" applyFont="1" applyFill="1" applyBorder="1" applyAlignment="1">
      <alignment horizontal="left"/>
      <protection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74" fillId="38" borderId="29" xfId="0" applyFont="1" applyFill="1" applyBorder="1" applyAlignment="1">
      <alignment horizontal="center"/>
    </xf>
    <xf numFmtId="0" fontId="74" fillId="38" borderId="30" xfId="0" applyFont="1" applyFill="1" applyBorder="1" applyAlignment="1">
      <alignment horizontal="center"/>
    </xf>
    <xf numFmtId="0" fontId="74" fillId="38" borderId="31" xfId="0" applyFont="1" applyFill="1" applyBorder="1" applyAlignment="1" applyProtection="1">
      <alignment horizontal="center"/>
      <protection/>
    </xf>
    <xf numFmtId="0" fontId="74" fillId="38" borderId="32" xfId="0" applyFont="1" applyFill="1" applyBorder="1" applyAlignment="1" applyProtection="1">
      <alignment horizontal="center"/>
      <protection/>
    </xf>
    <xf numFmtId="0" fontId="74" fillId="38" borderId="33" xfId="0" applyFont="1" applyFill="1" applyBorder="1" applyAlignment="1" applyProtection="1">
      <alignment horizontal="center"/>
      <protection/>
    </xf>
    <xf numFmtId="0" fontId="74" fillId="38" borderId="34" xfId="0" applyFont="1" applyFill="1" applyBorder="1" applyAlignment="1" applyProtection="1">
      <alignment horizontal="center"/>
      <protection/>
    </xf>
    <xf numFmtId="0" fontId="2" fillId="35" borderId="5" xfId="69" applyFont="1" applyFill="1" applyBorder="1" applyAlignment="1">
      <alignment horizontal="left"/>
      <protection/>
    </xf>
    <xf numFmtId="0" fontId="64" fillId="37" borderId="0" xfId="0" applyFont="1" applyFill="1" applyBorder="1" applyAlignment="1">
      <alignment horizontal="left" wrapText="1"/>
    </xf>
    <xf numFmtId="0" fontId="64" fillId="37" borderId="0" xfId="0" applyFont="1" applyFill="1" applyBorder="1" applyAlignment="1">
      <alignment horizontal="left" vertical="center"/>
    </xf>
    <xf numFmtId="0" fontId="66" fillId="35" borderId="0" xfId="0" applyFont="1" applyFill="1" applyBorder="1" applyAlignment="1">
      <alignment horizontal="left" vertical="top" wrapText="1"/>
    </xf>
    <xf numFmtId="0" fontId="66" fillId="35" borderId="0" xfId="0" applyFont="1" applyFill="1" applyBorder="1" applyAlignment="1">
      <alignment horizontal="left" vertical="top"/>
    </xf>
    <xf numFmtId="0" fontId="66" fillId="0" borderId="5" xfId="0" applyFont="1" applyBorder="1" applyAlignment="1">
      <alignment/>
    </xf>
  </cellXfs>
  <cellStyles count="8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 title white end" xfId="41"/>
    <cellStyle name="Cellule liée" xfId="42"/>
    <cellStyle name="Col title" xfId="43"/>
    <cellStyle name="Col title &quot;years&quot; (eg 4 years)" xfId="44"/>
    <cellStyle name="Col title dates (m-y)" xfId="45"/>
    <cellStyle name="Col title multplie" xfId="46"/>
    <cellStyle name="Col title percent" xfId="47"/>
    <cellStyle name="Col title year(eg 2004)" xfId="48"/>
    <cellStyle name="Cover presentation title" xfId="49"/>
    <cellStyle name="Dates" xfId="50"/>
    <cellStyle name="Entrée" xfId="51"/>
    <cellStyle name="Heading" xfId="52"/>
    <cellStyle name="Heading bar" xfId="53"/>
    <cellStyle name="Heading page" xfId="54"/>
    <cellStyle name="Input dates" xfId="55"/>
    <cellStyle name="Input multiple" xfId="56"/>
    <cellStyle name="Input normal" xfId="57"/>
    <cellStyle name="Input percent" xfId="58"/>
    <cellStyle name="Input years" xfId="59"/>
    <cellStyle name="Insatisfaisant" xfId="60"/>
    <cellStyle name="Comma" xfId="61"/>
    <cellStyle name="Comma [0]" xfId="62"/>
    <cellStyle name="Currency" xfId="63"/>
    <cellStyle name="Currency [0]" xfId="64"/>
    <cellStyle name="Multiple" xfId="65"/>
    <cellStyle name="Names" xfId="66"/>
    <cellStyle name="Neutre" xfId="67"/>
    <cellStyle name="Normal 2" xfId="68"/>
    <cellStyle name="Normal 3" xfId="69"/>
    <cellStyle name="Normal 4" xfId="70"/>
    <cellStyle name="Normal_Coffee Retail_Trading multiples_new wip" xfId="71"/>
    <cellStyle name="Note" xfId="72"/>
    <cellStyle name="Notes" xfId="73"/>
    <cellStyle name="Number" xfId="74"/>
    <cellStyle name="Percent 2" xfId="75"/>
    <cellStyle name="Percent" xfId="76"/>
    <cellStyle name="Price" xfId="77"/>
    <cellStyle name="Row title 1" xfId="78"/>
    <cellStyle name="Row Title 3" xfId="79"/>
    <cellStyle name="Satisfaisant" xfId="80"/>
    <cellStyle name="Sortie" xfId="81"/>
    <cellStyle name="Source" xfId="82"/>
    <cellStyle name="Source date" xfId="83"/>
    <cellStyle name="Switch" xfId="84"/>
    <cellStyle name="Texte explicatif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Total 2" xfId="92"/>
    <cellStyle name="Vérification" xfId="93"/>
  </cellStyles>
  <dxfs count="7">
    <dxf>
      <fill>
        <patternFill>
          <fgColor indexed="28"/>
          <bgColor indexed="28"/>
        </patternFill>
      </fill>
    </dxf>
    <dxf>
      <fill>
        <patternFill>
          <fgColor indexed="28"/>
          <bgColor indexed="28"/>
        </patternFill>
      </fill>
    </dxf>
    <dxf>
      <fill>
        <patternFill>
          <fgColor indexed="28"/>
          <bgColor indexed="28"/>
        </patternFill>
      </fill>
    </dxf>
    <dxf>
      <fill>
        <patternFill>
          <fgColor indexed="28"/>
          <bgColor indexed="28"/>
        </patternFill>
      </fill>
    </dxf>
    <dxf>
      <font>
        <color theme="0"/>
      </font>
    </dxf>
    <dxf>
      <fill>
        <patternFill>
          <fgColor indexed="28"/>
          <bgColor indexed="28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-0.00975"/>
          <c:w val="0.95175"/>
          <c:h val="0.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Index!$B$38</c:f>
              <c:strCache>
                <c:ptCount val="1"/>
                <c:pt idx="0">
                  <c:v>Revenue from Morocco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Index!$F$33:$J$33</c:f>
              <c:numCache/>
            </c:numRef>
          </c:cat>
          <c:val>
            <c:numRef>
              <c:f>Index!$F$38:$J$38</c:f>
              <c:numCache/>
            </c:numRef>
          </c:val>
        </c:ser>
        <c:ser>
          <c:idx val="1"/>
          <c:order val="1"/>
          <c:tx>
            <c:strRef>
              <c:f>Index!$B$39</c:f>
              <c:strCache>
                <c:ptCount val="1"/>
                <c:pt idx="0">
                  <c:v>Revenue from the rest of Africa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Index!$F$33:$J$33</c:f>
              <c:numCache/>
            </c:numRef>
          </c:cat>
          <c:val>
            <c:numRef>
              <c:f>Index!$F$39:$J$39</c:f>
              <c:numCache/>
            </c:numRef>
          </c:val>
        </c:ser>
        <c:ser>
          <c:idx val="2"/>
          <c:order val="2"/>
          <c:tx>
            <c:strRef>
              <c:f>Index!$B$40</c:f>
              <c:strCache>
                <c:ptCount val="1"/>
                <c:pt idx="0">
                  <c:v>Revenue from outside Africa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Index!$F$33:$J$33</c:f>
              <c:numCache/>
            </c:numRef>
          </c:cat>
          <c:val>
            <c:numRef>
              <c:f>Index!$F$40:$J$40</c:f>
              <c:numCache/>
            </c:numRef>
          </c:val>
        </c:ser>
        <c:overlap val="100"/>
        <c:axId val="61308598"/>
        <c:axId val="14906471"/>
      </c:barChart>
      <c:catAx>
        <c:axId val="6130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6471"/>
        <c:crosses val="autoZero"/>
        <c:auto val="1"/>
        <c:lblOffset val="100"/>
        <c:tickLblSkip val="1"/>
        <c:noMultiLvlLbl val="0"/>
      </c:catAx>
      <c:valAx>
        <c:axId val="14906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8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75"/>
          <c:y val="0.87875"/>
          <c:w val="0.947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77</xdr:row>
      <xdr:rowOff>104775</xdr:rowOff>
    </xdr:from>
    <xdr:to>
      <xdr:col>9</xdr:col>
      <xdr:colOff>571500</xdr:colOff>
      <xdr:row>92</xdr:row>
      <xdr:rowOff>38100</xdr:rowOff>
    </xdr:to>
    <xdr:graphicFrame>
      <xdr:nvGraphicFramePr>
        <xdr:cNvPr id="1" name="Chart 1"/>
        <xdr:cNvGraphicFramePr/>
      </xdr:nvGraphicFramePr>
      <xdr:xfrm>
        <a:off x="666750" y="10925175"/>
        <a:ext cx="54673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123825</xdr:colOff>
      <xdr:row>0</xdr:row>
      <xdr:rowOff>133350</xdr:rowOff>
    </xdr:from>
    <xdr:to>
      <xdr:col>10</xdr:col>
      <xdr:colOff>123825</xdr:colOff>
      <xdr:row>3</xdr:row>
      <xdr:rowOff>19050</xdr:rowOff>
    </xdr:to>
    <xdr:pic>
      <xdr:nvPicPr>
        <xdr:cNvPr id="2" name="Image 4" descr="C:\Users\mehdi.zehaichi\Desktop\LOGO CFC [1]\LOGO CFC\LOGO VERTICAL\VERTICAL QUADRI\CFC logo 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3335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133350</xdr:rowOff>
    </xdr:from>
    <xdr:to>
      <xdr:col>9</xdr:col>
      <xdr:colOff>133350</xdr:colOff>
      <xdr:row>4</xdr:row>
      <xdr:rowOff>266700</xdr:rowOff>
    </xdr:to>
    <xdr:pic>
      <xdr:nvPicPr>
        <xdr:cNvPr id="1" name="Image 2" descr="C:\Users\mehdi.zehaichi\Desktop\LOGO CFC [1]\LOGO CFC\LOGO VERTICAL\VERTICAL QUADRI\CFC logo 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33350"/>
          <a:ext cx="1333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95250</xdr:rowOff>
    </xdr:from>
    <xdr:to>
      <xdr:col>9</xdr:col>
      <xdr:colOff>85725</xdr:colOff>
      <xdr:row>4</xdr:row>
      <xdr:rowOff>219075</xdr:rowOff>
    </xdr:to>
    <xdr:pic>
      <xdr:nvPicPr>
        <xdr:cNvPr id="1" name="Image 2" descr="C:\Users\mehdi.zehaichi\Desktop\LOGO CFC [1]\LOGO CFC\LOGO VERTICAL\VERTICAL QUADRI\CFC logo 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9525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123825</xdr:rowOff>
    </xdr:from>
    <xdr:to>
      <xdr:col>12</xdr:col>
      <xdr:colOff>381000</xdr:colOff>
      <xdr:row>4</xdr:row>
      <xdr:rowOff>247650</xdr:rowOff>
    </xdr:to>
    <xdr:pic>
      <xdr:nvPicPr>
        <xdr:cNvPr id="1" name="Image 3" descr="C:\Users\mehdi.zehaichi\Desktop\LOGO CFC [1]\LOGO CFC\LOGO VERTICAL\VERTICAL QUADRI\CFC logo 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38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72</xdr:row>
      <xdr:rowOff>142875</xdr:rowOff>
    </xdr:from>
    <xdr:to>
      <xdr:col>12</xdr:col>
      <xdr:colOff>390525</xdr:colOff>
      <xdr:row>77</xdr:row>
      <xdr:rowOff>0</xdr:rowOff>
    </xdr:to>
    <xdr:pic>
      <xdr:nvPicPr>
        <xdr:cNvPr id="2" name="Image 4" descr="C:\Users\mehdi.zehaichi\Desktop\LOGO CFC [1]\LOGO CFC\LOGO VERTICAL\VERTICAL QUADRI\CFC logo 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0991850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123825</xdr:rowOff>
    </xdr:from>
    <xdr:to>
      <xdr:col>12</xdr:col>
      <xdr:colOff>381000</xdr:colOff>
      <xdr:row>4</xdr:row>
      <xdr:rowOff>247650</xdr:rowOff>
    </xdr:to>
    <xdr:pic>
      <xdr:nvPicPr>
        <xdr:cNvPr id="1" name="Image 3" descr="C:\Users\mehdi.zehaichi\Desktop\LOGO CFC [1]\LOGO CFC\LOGO VERTICAL\VERTICAL QUADRI\CFC logo 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238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123825</xdr:rowOff>
    </xdr:from>
    <xdr:to>
      <xdr:col>10</xdr:col>
      <xdr:colOff>1323975</xdr:colOff>
      <xdr:row>4</xdr:row>
      <xdr:rowOff>247650</xdr:rowOff>
    </xdr:to>
    <xdr:pic>
      <xdr:nvPicPr>
        <xdr:cNvPr id="1" name="Image 3" descr="C:\Users\mehdi.zehaichi\Desktop\LOGO CFC [1]\LOGO CFC\LOGO VERTICAL\VERTICAL QUADRI\CFC logo 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238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miri%20idriss\AppData\Roaming\Microsoft\Excel\Business%20Plan%20Template\ba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miri%20idriss\AppData\Roaming\Microsoft\Excel\Business%20Plan%20Template\LBO_Model_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es "/>
      <sheetName val="Outputs"/>
      <sheetName val="Sensit"/>
      <sheetName val="DCF "/>
      <sheetName val="Graphs"/>
      <sheetName val="CFS"/>
      <sheetName val="BS"/>
      <sheetName val="PL"/>
      <sheetName val="Control (In)"/>
      <sheetName val="WACC (In)"/>
      <sheetName val="Broker (In)"/>
      <sheetName val="In-House (In)"/>
      <sheetName val="Assumptions"/>
      <sheetName val="Check"/>
    </sheetNames>
    <sheetDataSet>
      <sheetData sheetId="0">
        <row r="25">
          <cell r="G25">
            <v>39121</v>
          </cell>
        </row>
      </sheetData>
      <sheetData sheetId="4">
        <row r="9">
          <cell r="H9">
            <v>37311</v>
          </cell>
          <cell r="I9">
            <v>37676</v>
          </cell>
          <cell r="J9">
            <v>38041</v>
          </cell>
          <cell r="K9">
            <v>38407</v>
          </cell>
          <cell r="L9">
            <v>38772</v>
          </cell>
        </row>
        <row r="49">
          <cell r="F49">
            <v>16960.199138407974</v>
          </cell>
        </row>
      </sheetData>
      <sheetData sheetId="8">
        <row r="7">
          <cell r="F7">
            <v>36580</v>
          </cell>
          <cell r="G7">
            <v>36946</v>
          </cell>
          <cell r="H7">
            <v>37311</v>
          </cell>
          <cell r="I7">
            <v>37676</v>
          </cell>
          <cell r="J7">
            <v>38041</v>
          </cell>
          <cell r="K7">
            <v>38407</v>
          </cell>
          <cell r="L7">
            <v>38772</v>
          </cell>
          <cell r="M7">
            <v>39137</v>
          </cell>
          <cell r="N7">
            <v>39502</v>
          </cell>
          <cell r="O7">
            <v>39868</v>
          </cell>
          <cell r="P7">
            <v>40233</v>
          </cell>
          <cell r="Q7">
            <v>40598</v>
          </cell>
          <cell r="R7">
            <v>40963</v>
          </cell>
        </row>
        <row r="8">
          <cell r="I8">
            <v>1</v>
          </cell>
          <cell r="J8">
            <v>2</v>
          </cell>
          <cell r="K8">
            <v>3</v>
          </cell>
          <cell r="L8">
            <v>4</v>
          </cell>
          <cell r="M8">
            <v>5</v>
          </cell>
          <cell r="N8">
            <v>6</v>
          </cell>
          <cell r="O8">
            <v>7</v>
          </cell>
          <cell r="P8">
            <v>8</v>
          </cell>
          <cell r="Q8">
            <v>9</v>
          </cell>
          <cell r="R8">
            <v>10</v>
          </cell>
        </row>
        <row r="10">
          <cell r="F10">
            <v>17158</v>
          </cell>
          <cell r="G10">
            <v>18796</v>
          </cell>
          <cell r="H10">
            <v>20988</v>
          </cell>
          <cell r="I10">
            <v>23724</v>
          </cell>
          <cell r="J10">
            <v>26766</v>
          </cell>
          <cell r="K10">
            <v>30366.999999999996</v>
          </cell>
          <cell r="L10">
            <v>34314.70999999999</v>
          </cell>
          <cell r="M10">
            <v>38089.32809999999</v>
          </cell>
          <cell r="N10">
            <v>41517.36762899999</v>
          </cell>
          <cell r="O10">
            <v>44008.40968673999</v>
          </cell>
          <cell r="P10">
            <v>45768.746074209594</v>
          </cell>
          <cell r="Q10">
            <v>46455.27726532274</v>
          </cell>
          <cell r="R10">
            <v>46223.00087899612</v>
          </cell>
        </row>
        <row r="11">
          <cell r="G11">
            <v>0.09546567198974243</v>
          </cell>
          <cell r="H11">
            <v>0.11662055756543954</v>
          </cell>
          <cell r="I11">
            <v>0.130360205831904</v>
          </cell>
          <cell r="J11">
            <v>0.12822458270106218</v>
          </cell>
          <cell r="K11">
            <v>0.13453635208847037</v>
          </cell>
          <cell r="L11">
            <v>0.1299999999999999</v>
          </cell>
          <cell r="M11">
            <v>0.1100000000000001</v>
          </cell>
          <cell r="N11">
            <v>0.09000000000000008</v>
          </cell>
          <cell r="O11">
            <v>0.06000000000000005</v>
          </cell>
          <cell r="P11">
            <v>0.040000000000000036</v>
          </cell>
          <cell r="Q11">
            <v>0.014999999999999902</v>
          </cell>
          <cell r="R11">
            <v>-0.0050000000000000044</v>
          </cell>
        </row>
        <row r="12">
          <cell r="F12">
            <v>15835</v>
          </cell>
          <cell r="G12">
            <v>16958</v>
          </cell>
          <cell r="H12">
            <v>18372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F13">
            <v>1167</v>
          </cell>
          <cell r="G13">
            <v>1374</v>
          </cell>
          <cell r="H13">
            <v>1756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156</v>
          </cell>
          <cell r="G14">
            <v>464</v>
          </cell>
          <cell r="H14">
            <v>860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15792</v>
          </cell>
          <cell r="G18">
            <v>17325</v>
          </cell>
          <cell r="H18">
            <v>19346</v>
          </cell>
          <cell r="I18">
            <v>21812</v>
          </cell>
          <cell r="J18">
            <v>24615</v>
          </cell>
          <cell r="K18">
            <v>27976.999999999996</v>
          </cell>
          <cell r="L18">
            <v>31603.847909999993</v>
          </cell>
          <cell r="M18">
            <v>35080.2711801</v>
          </cell>
          <cell r="N18">
            <v>38237.49558630899</v>
          </cell>
          <cell r="O18">
            <v>40531.745321487535</v>
          </cell>
          <cell r="P18">
            <v>42153.015134347035</v>
          </cell>
          <cell r="Q18">
            <v>42785.310361362244</v>
          </cell>
          <cell r="R18">
            <v>42571.38380955543</v>
          </cell>
        </row>
        <row r="19">
          <cell r="F19">
            <v>159</v>
          </cell>
          <cell r="G19">
            <v>158</v>
          </cell>
          <cell r="H19">
            <v>177</v>
          </cell>
          <cell r="I19">
            <v>180</v>
          </cell>
          <cell r="J19">
            <v>190</v>
          </cell>
          <cell r="K19">
            <v>199.99999999999997</v>
          </cell>
          <cell r="L19">
            <v>298.5379769999999</v>
          </cell>
          <cell r="M19">
            <v>335.1860872799999</v>
          </cell>
          <cell r="N19">
            <v>369.5045718981004</v>
          </cell>
          <cell r="O19">
            <v>396.07568718066034</v>
          </cell>
          <cell r="P19">
            <v>416.4955892753078</v>
          </cell>
          <cell r="Q19">
            <v>427.38855084096963</v>
          </cell>
          <cell r="R19">
            <v>429.8739081746644</v>
          </cell>
        </row>
        <row r="20">
          <cell r="F20">
            <v>13528</v>
          </cell>
          <cell r="G20">
            <v>14908</v>
          </cell>
          <cell r="H20">
            <v>16708</v>
          </cell>
          <cell r="I20">
            <v>18732</v>
          </cell>
          <cell r="J20">
            <v>21025</v>
          </cell>
          <cell r="K20">
            <v>23876.999999999996</v>
          </cell>
          <cell r="L20">
            <v>26995.382356999995</v>
          </cell>
          <cell r="M20">
            <v>29854.415364779994</v>
          </cell>
          <cell r="N20">
            <v>32420.912381486098</v>
          </cell>
          <cell r="O20">
            <v>34238.542736283714</v>
          </cell>
          <cell r="P20">
            <v>35475.35508211986</v>
          </cell>
          <cell r="Q20">
            <v>35872.76510428222</v>
          </cell>
          <cell r="R20">
            <v>35559.35457621172</v>
          </cell>
        </row>
        <row r="21">
          <cell r="F21">
            <v>1736</v>
          </cell>
          <cell r="G21">
            <v>1865</v>
          </cell>
          <cell r="H21">
            <v>2047</v>
          </cell>
          <cell r="I21">
            <v>2200</v>
          </cell>
          <cell r="J21">
            <v>2500</v>
          </cell>
          <cell r="K21">
            <v>2799.9999999999995</v>
          </cell>
          <cell r="L21">
            <v>3603.044549999999</v>
          </cell>
          <cell r="M21">
            <v>4094.602770749999</v>
          </cell>
          <cell r="N21">
            <v>4566.910439189999</v>
          </cell>
          <cell r="O21">
            <v>4950.946089758249</v>
          </cell>
          <cell r="P21">
            <v>5263.405798534103</v>
          </cell>
          <cell r="Q21">
            <v>5458.495078675422</v>
          </cell>
          <cell r="R21">
            <v>5546.760105479534</v>
          </cell>
        </row>
        <row r="22">
          <cell r="F22">
            <v>369</v>
          </cell>
          <cell r="G22">
            <v>394</v>
          </cell>
          <cell r="H22">
            <v>414</v>
          </cell>
          <cell r="I22">
            <v>700</v>
          </cell>
          <cell r="J22">
            <v>900</v>
          </cell>
          <cell r="K22">
            <v>1099.9999999999998</v>
          </cell>
          <cell r="L22">
            <v>706.8830259999999</v>
          </cell>
          <cell r="M22">
            <v>796.0669572899998</v>
          </cell>
          <cell r="N22">
            <v>880.1681937347998</v>
          </cell>
          <cell r="O22">
            <v>946.1808082649097</v>
          </cell>
          <cell r="P22">
            <v>997.7586644177692</v>
          </cell>
          <cell r="Q22">
            <v>1026.6616275636325</v>
          </cell>
          <cell r="R22">
            <v>1035.3952196895132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F29">
            <v>1366</v>
          </cell>
          <cell r="G29">
            <v>1471</v>
          </cell>
          <cell r="H29">
            <v>1642</v>
          </cell>
          <cell r="I29">
            <v>1912</v>
          </cell>
          <cell r="J29">
            <v>2151</v>
          </cell>
          <cell r="K29">
            <v>2389.9999999999995</v>
          </cell>
          <cell r="L29">
            <v>2710.862089999998</v>
          </cell>
          <cell r="M29">
            <v>3009.0569198999938</v>
          </cell>
          <cell r="N29">
            <v>3279.8720426909977</v>
          </cell>
          <cell r="O29">
            <v>3476.6643652524576</v>
          </cell>
          <cell r="P29">
            <v>3615.730939862556</v>
          </cell>
          <cell r="Q29">
            <v>3669.966903960494</v>
          </cell>
          <cell r="R29">
            <v>3651.6170694406915</v>
          </cell>
        </row>
        <row r="30">
          <cell r="F30">
            <v>0.07961300850915025</v>
          </cell>
          <cell r="G30">
            <v>0.07826133219834007</v>
          </cell>
          <cell r="H30">
            <v>0.07823518200876692</v>
          </cell>
          <cell r="I30">
            <v>0.08059349182262687</v>
          </cell>
          <cell r="J30">
            <v>0.08036314727639543</v>
          </cell>
          <cell r="K30">
            <v>0.07870385615964698</v>
          </cell>
          <cell r="L30">
            <v>0.07899999999999996</v>
          </cell>
          <cell r="M30">
            <v>0.07899999999999985</v>
          </cell>
          <cell r="N30">
            <v>0.07899999999999996</v>
          </cell>
          <cell r="O30">
            <v>0.07899999999999996</v>
          </cell>
          <cell r="P30">
            <v>0.07899999999999996</v>
          </cell>
          <cell r="Q30">
            <v>0.07899999999999996</v>
          </cell>
          <cell r="R30">
            <v>0.07899999999999996</v>
          </cell>
        </row>
        <row r="31">
          <cell r="F31">
            <v>401</v>
          </cell>
          <cell r="G31">
            <v>428</v>
          </cell>
          <cell r="H31">
            <v>468</v>
          </cell>
          <cell r="I31">
            <v>522</v>
          </cell>
          <cell r="J31">
            <v>572</v>
          </cell>
          <cell r="K31">
            <v>622</v>
          </cell>
          <cell r="L31">
            <v>715.871</v>
          </cell>
          <cell r="M31">
            <v>759.814837</v>
          </cell>
          <cell r="N31">
            <v>877.036221454</v>
          </cell>
          <cell r="O31">
            <v>975.2575103173981</v>
          </cell>
          <cell r="P31">
            <v>1025.3113484610878</v>
          </cell>
          <cell r="Q31">
            <v>1087.7796357937261</v>
          </cell>
          <cell r="R31">
            <v>1114.6989201821127</v>
          </cell>
        </row>
        <row r="32">
          <cell r="F32">
            <v>965</v>
          </cell>
          <cell r="G32">
            <v>1043</v>
          </cell>
          <cell r="H32">
            <v>1174</v>
          </cell>
          <cell r="I32">
            <v>1390</v>
          </cell>
          <cell r="J32">
            <v>1579</v>
          </cell>
          <cell r="K32">
            <v>1767.9999999999995</v>
          </cell>
          <cell r="L32">
            <v>1994.9910899999977</v>
          </cell>
          <cell r="M32">
            <v>2249.242082899994</v>
          </cell>
          <cell r="N32">
            <v>2402.8358212369976</v>
          </cell>
          <cell r="O32">
            <v>2501.4068549350595</v>
          </cell>
          <cell r="P32">
            <v>2590.419591401468</v>
          </cell>
          <cell r="Q32">
            <v>2582.1872681667683</v>
          </cell>
          <cell r="R32">
            <v>2536.9181492585785</v>
          </cell>
        </row>
        <row r="33">
          <cell r="F33">
            <v>0.056241986245483155</v>
          </cell>
          <cell r="G33">
            <v>0.05549052989997872</v>
          </cell>
          <cell r="H33">
            <v>0.0559367257480465</v>
          </cell>
          <cell r="I33">
            <v>0.05859045692126117</v>
          </cell>
          <cell r="J33">
            <v>0.05899275199880445</v>
          </cell>
          <cell r="K33">
            <v>0.058221095267889475</v>
          </cell>
          <cell r="L33">
            <v>0.05813807227279491</v>
          </cell>
          <cell r="M33">
            <v>0.05905176581206205</v>
          </cell>
          <cell r="N33">
            <v>0.057875437641152626</v>
          </cell>
          <cell r="O33">
            <v>0.05683929214303667</v>
          </cell>
          <cell r="P33">
            <v>0.05659800220878574</v>
          </cell>
          <cell r="Q33">
            <v>0.05558436888491638</v>
          </cell>
          <cell r="R33">
            <v>0.054884323843443106</v>
          </cell>
        </row>
        <row r="34">
          <cell r="F34">
            <v>5</v>
          </cell>
          <cell r="G34">
            <v>7</v>
          </cell>
          <cell r="H34">
            <v>8</v>
          </cell>
          <cell r="I34">
            <v>8</v>
          </cell>
          <cell r="J34">
            <v>8</v>
          </cell>
          <cell r="K34">
            <v>8</v>
          </cell>
          <cell r="L34">
            <v>7.7</v>
          </cell>
          <cell r="M34">
            <v>7.2765</v>
          </cell>
          <cell r="N34">
            <v>6.876292500000001</v>
          </cell>
          <cell r="O34">
            <v>6.498096412500001</v>
          </cell>
          <cell r="P34">
            <v>6.1407011098125</v>
          </cell>
          <cell r="Q34">
            <v>5.802962548772813</v>
          </cell>
          <cell r="R34">
            <v>5.483799608590308</v>
          </cell>
        </row>
        <row r="35">
          <cell r="F35">
            <v>5</v>
          </cell>
          <cell r="G35">
            <v>7</v>
          </cell>
          <cell r="H35">
            <v>8</v>
          </cell>
          <cell r="I35">
            <v>8</v>
          </cell>
          <cell r="J35">
            <v>8</v>
          </cell>
          <cell r="K35">
            <v>8</v>
          </cell>
          <cell r="L35">
            <v>7.7</v>
          </cell>
          <cell r="M35">
            <v>7.2765</v>
          </cell>
          <cell r="N35">
            <v>6.876292500000001</v>
          </cell>
          <cell r="O35">
            <v>6.498096412500001</v>
          </cell>
          <cell r="P35">
            <v>6.1407011098125</v>
          </cell>
          <cell r="Q35">
            <v>5.802962548772813</v>
          </cell>
          <cell r="R35">
            <v>5.483799608590308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F37">
            <v>960</v>
          </cell>
          <cell r="G37">
            <v>1036</v>
          </cell>
          <cell r="H37">
            <v>1166</v>
          </cell>
          <cell r="I37">
            <v>1382</v>
          </cell>
          <cell r="J37">
            <v>1571</v>
          </cell>
          <cell r="K37">
            <v>1759.9999999999995</v>
          </cell>
          <cell r="L37">
            <v>1987.2910899999977</v>
          </cell>
          <cell r="M37">
            <v>2241.965582899994</v>
          </cell>
          <cell r="N37">
            <v>2395.9595287369975</v>
          </cell>
          <cell r="O37">
            <v>2494.9087585225593</v>
          </cell>
          <cell r="P37">
            <v>2584.2788902916554</v>
          </cell>
          <cell r="Q37">
            <v>2576.3843056179953</v>
          </cell>
          <cell r="R37">
            <v>2531.4343496499882</v>
          </cell>
        </row>
        <row r="38">
          <cell r="F38">
            <v>0.05595057699032521</v>
          </cell>
          <cell r="G38">
            <v>0.05511811023622047</v>
          </cell>
          <cell r="H38">
            <v>0.05555555555555555</v>
          </cell>
          <cell r="I38">
            <v>0.05825324565840499</v>
          </cell>
          <cell r="J38">
            <v>0.05869386535156542</v>
          </cell>
          <cell r="K38">
            <v>0.057957651397899025</v>
          </cell>
          <cell r="L38">
            <v>0.05791367871096676</v>
          </cell>
          <cell r="M38">
            <v>0.058860728049965116</v>
          </cell>
          <cell r="N38">
            <v>0.057709813159334634</v>
          </cell>
          <cell r="O38">
            <v>0.056691636355000824</v>
          </cell>
          <cell r="P38">
            <v>0.056463834209080084</v>
          </cell>
          <cell r="Q38">
            <v>0.05545945385070766</v>
          </cell>
          <cell r="R38">
            <v>0.05476568594663182</v>
          </cell>
        </row>
        <row r="39">
          <cell r="F39">
            <v>34</v>
          </cell>
          <cell r="G39">
            <v>15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F40">
            <v>8</v>
          </cell>
          <cell r="G40">
            <v>9</v>
          </cell>
          <cell r="H40">
            <v>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26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6</v>
          </cell>
          <cell r="G45">
            <v>11</v>
          </cell>
          <cell r="H45">
            <v>21</v>
          </cell>
          <cell r="I45">
            <v>21</v>
          </cell>
          <cell r="J45">
            <v>21</v>
          </cell>
          <cell r="K45">
            <v>21</v>
          </cell>
          <cell r="L45">
            <v>35.8974</v>
          </cell>
          <cell r="M45">
            <v>37.427090778</v>
          </cell>
          <cell r="N45">
            <v>39.087524226795665</v>
          </cell>
          <cell r="O45">
            <v>40.88987492245989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966</v>
          </cell>
          <cell r="G46">
            <v>1047</v>
          </cell>
          <cell r="H46">
            <v>1187</v>
          </cell>
          <cell r="I46">
            <v>1403</v>
          </cell>
          <cell r="J46">
            <v>1592</v>
          </cell>
          <cell r="K46">
            <v>1780.9999999999995</v>
          </cell>
          <cell r="L46">
            <v>2023.1884899999977</v>
          </cell>
          <cell r="M46">
            <v>2279.392673677994</v>
          </cell>
          <cell r="N46">
            <v>2435.0470529637932</v>
          </cell>
          <cell r="O46">
            <v>2535.7986334450193</v>
          </cell>
          <cell r="P46">
            <v>2584.2788902916554</v>
          </cell>
          <cell r="Q46">
            <v>2576.3843056179953</v>
          </cell>
          <cell r="R46">
            <v>2531.4343496499882</v>
          </cell>
        </row>
        <row r="47">
          <cell r="F47">
            <v>90</v>
          </cell>
          <cell r="G47">
            <v>99</v>
          </cell>
          <cell r="H47">
            <v>125</v>
          </cell>
          <cell r="I47">
            <v>179</v>
          </cell>
          <cell r="J47">
            <v>210.44890202702703</v>
          </cell>
          <cell r="K47">
            <v>225.04535644041215</v>
          </cell>
          <cell r="L47">
            <v>269.3133794278163</v>
          </cell>
          <cell r="M47">
            <v>287.76680887833413</v>
          </cell>
          <cell r="N47">
            <v>310.17917424096083</v>
          </cell>
          <cell r="O47">
            <v>303.5223389025869</v>
          </cell>
          <cell r="P47">
            <v>272.0541915842561</v>
          </cell>
          <cell r="Q47">
            <v>236.79959003900385</v>
          </cell>
          <cell r="R47">
            <v>200.84340882083114</v>
          </cell>
        </row>
        <row r="48">
          <cell r="F48">
            <v>8</v>
          </cell>
          <cell r="G48">
            <v>8</v>
          </cell>
          <cell r="H48">
            <v>18</v>
          </cell>
          <cell r="I48">
            <v>18</v>
          </cell>
          <cell r="J48">
            <v>18</v>
          </cell>
          <cell r="K48">
            <v>18</v>
          </cell>
          <cell r="L48">
            <v>18</v>
          </cell>
          <cell r="M48">
            <v>18</v>
          </cell>
          <cell r="N48">
            <v>18</v>
          </cell>
          <cell r="O48">
            <v>18</v>
          </cell>
          <cell r="P48">
            <v>18</v>
          </cell>
          <cell r="Q48">
            <v>18</v>
          </cell>
          <cell r="R48">
            <v>18</v>
          </cell>
        </row>
        <row r="49">
          <cell r="F49">
            <v>-35</v>
          </cell>
          <cell r="G49">
            <v>-41</v>
          </cell>
          <cell r="H49">
            <v>-52</v>
          </cell>
          <cell r="I49">
            <v>-54</v>
          </cell>
          <cell r="J49">
            <v>-57</v>
          </cell>
          <cell r="K49">
            <v>-52</v>
          </cell>
          <cell r="L49">
            <v>-45</v>
          </cell>
          <cell r="M49">
            <v>-45</v>
          </cell>
          <cell r="N49">
            <v>-36</v>
          </cell>
          <cell r="O49">
            <v>-30</v>
          </cell>
          <cell r="P49">
            <v>-30</v>
          </cell>
          <cell r="Q49">
            <v>-30</v>
          </cell>
          <cell r="R49">
            <v>-32.633389073811784</v>
          </cell>
        </row>
        <row r="50">
          <cell r="F50">
            <v>117</v>
          </cell>
          <cell r="G50">
            <v>132</v>
          </cell>
          <cell r="H50">
            <v>159</v>
          </cell>
          <cell r="I50">
            <v>215</v>
          </cell>
          <cell r="J50">
            <v>249.44890202702703</v>
          </cell>
          <cell r="K50">
            <v>259.04535644041215</v>
          </cell>
          <cell r="L50">
            <v>296.3133794278163</v>
          </cell>
          <cell r="M50">
            <v>314.76680887833413</v>
          </cell>
          <cell r="N50">
            <v>328.17917424096083</v>
          </cell>
          <cell r="O50">
            <v>315.5223389025869</v>
          </cell>
          <cell r="P50">
            <v>284.0541915842561</v>
          </cell>
          <cell r="Q50">
            <v>248.79959003900385</v>
          </cell>
          <cell r="R50">
            <v>215.4767978946429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842</v>
          </cell>
          <cell r="G52">
            <v>933</v>
          </cell>
          <cell r="H52">
            <v>1054</v>
          </cell>
          <cell r="I52">
            <v>1224</v>
          </cell>
          <cell r="J52">
            <v>1381.551097972973</v>
          </cell>
          <cell r="K52">
            <v>1555.9546435595873</v>
          </cell>
          <cell r="L52">
            <v>1753.8751105721815</v>
          </cell>
          <cell r="M52">
            <v>1991.62586479966</v>
          </cell>
          <cell r="N52">
            <v>2124.8678787228323</v>
          </cell>
          <cell r="O52">
            <v>2232.2762945424324</v>
          </cell>
          <cell r="P52">
            <v>2312.2246987073995</v>
          </cell>
          <cell r="Q52">
            <v>2339.5847155789916</v>
          </cell>
          <cell r="R52">
            <v>2330.5909408291573</v>
          </cell>
        </row>
        <row r="53">
          <cell r="F53">
            <v>237</v>
          </cell>
          <cell r="G53">
            <v>259</v>
          </cell>
          <cell r="H53">
            <v>288</v>
          </cell>
          <cell r="I53">
            <v>373.99999999999994</v>
          </cell>
          <cell r="J53">
            <v>424</v>
          </cell>
          <cell r="K53">
            <v>490.9999999999999</v>
          </cell>
          <cell r="L53">
            <v>583.9166360999993</v>
          </cell>
          <cell r="M53">
            <v>680.6007521033981</v>
          </cell>
          <cell r="N53">
            <v>756.0110334939819</v>
          </cell>
          <cell r="O53">
            <v>782.3030875066064</v>
          </cell>
          <cell r="P53">
            <v>797.6300733344551</v>
          </cell>
          <cell r="Q53">
            <v>795.0780531316982</v>
          </cell>
          <cell r="R53">
            <v>755.6754447775736</v>
          </cell>
        </row>
        <row r="54">
          <cell r="F54">
            <v>0.2814726840855107</v>
          </cell>
          <cell r="G54">
            <v>0.27759914255091106</v>
          </cell>
          <cell r="H54">
            <v>0.2732447817836812</v>
          </cell>
          <cell r="I54">
            <v>0.3055555555555555</v>
          </cell>
          <cell r="J54">
            <v>0.306901424509088</v>
          </cell>
          <cell r="K54">
            <v>0.3155618976635011</v>
          </cell>
          <cell r="L54">
            <v>0.3329294272894398</v>
          </cell>
          <cell r="M54">
            <v>0.3417312278036019</v>
          </cell>
          <cell r="N54">
            <v>0.3557920193835242</v>
          </cell>
          <cell r="O54">
            <v>0.35045083326791376</v>
          </cell>
          <cell r="P54">
            <v>0.3449621802674945</v>
          </cell>
          <cell r="Q54">
            <v>0.33983725737195</v>
          </cell>
          <cell r="R54">
            <v>0.32424199010604837</v>
          </cell>
        </row>
        <row r="55">
          <cell r="F55">
            <v>-2</v>
          </cell>
          <cell r="G55">
            <v>0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5.369219999999999</v>
          </cell>
          <cell r="M55">
            <v>5.8281272334</v>
          </cell>
          <cell r="N55">
            <v>6.3262572680387</v>
          </cell>
          <cell r="O55">
            <v>6.8669624767379664</v>
          </cell>
          <cell r="P55">
            <v>-5.3999999999999995</v>
          </cell>
          <cell r="Q55">
            <v>-5.3999999999999995</v>
          </cell>
          <cell r="R55">
            <v>-5.3999999999999995</v>
          </cell>
        </row>
        <row r="56">
          <cell r="F56">
            <v>7</v>
          </cell>
          <cell r="G56">
            <v>2</v>
          </cell>
          <cell r="H56">
            <v>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F58">
            <v>232</v>
          </cell>
          <cell r="G58">
            <v>257</v>
          </cell>
          <cell r="H58">
            <v>282</v>
          </cell>
          <cell r="I58">
            <v>372.99999999999994</v>
          </cell>
          <cell r="J58">
            <v>423</v>
          </cell>
          <cell r="K58">
            <v>489.9999999999999</v>
          </cell>
          <cell r="L58">
            <v>578.5474160999993</v>
          </cell>
          <cell r="M58">
            <v>674.7726248699981</v>
          </cell>
          <cell r="N58">
            <v>749.6847762259432</v>
          </cell>
          <cell r="O58">
            <v>775.4361250298684</v>
          </cell>
          <cell r="P58">
            <v>803.0300733344551</v>
          </cell>
          <cell r="Q58">
            <v>800.4780531316982</v>
          </cell>
          <cell r="R58">
            <v>761.0754447775736</v>
          </cell>
        </row>
        <row r="59">
          <cell r="F59">
            <v>-1</v>
          </cell>
          <cell r="G59">
            <v>0</v>
          </cell>
          <cell r="H59">
            <v>-1</v>
          </cell>
          <cell r="I59">
            <v>18.941951470588265</v>
          </cell>
          <cell r="J59">
            <v>25.643710662076987</v>
          </cell>
          <cell r="K59">
            <v>3.825573081743331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F61">
            <v>606</v>
          </cell>
          <cell r="G61">
            <v>674</v>
          </cell>
          <cell r="H61">
            <v>767</v>
          </cell>
          <cell r="I61">
            <v>831.0580485294117</v>
          </cell>
          <cell r="J61">
            <v>931.907387310896</v>
          </cell>
          <cell r="K61">
            <v>1061.1290704778442</v>
          </cell>
          <cell r="L61">
            <v>1169.9584744721822</v>
          </cell>
          <cell r="M61">
            <v>1311.0251126962617</v>
          </cell>
          <cell r="N61">
            <v>1368.8568452288505</v>
          </cell>
          <cell r="O61">
            <v>1449.973207035826</v>
          </cell>
          <cell r="P61">
            <v>1514.5946253729444</v>
          </cell>
          <cell r="Q61">
            <v>1544.5066624472934</v>
          </cell>
          <cell r="R61">
            <v>1574.9154960515837</v>
          </cell>
        </row>
        <row r="62">
          <cell r="F62">
            <v>645</v>
          </cell>
          <cell r="G62">
            <v>696</v>
          </cell>
          <cell r="H62">
            <v>783</v>
          </cell>
          <cell r="I62">
            <v>839.0580485294117</v>
          </cell>
          <cell r="J62">
            <v>939.907387310896</v>
          </cell>
          <cell r="K62">
            <v>1069.1290704778442</v>
          </cell>
          <cell r="L62">
            <v>1177.6584744721822</v>
          </cell>
          <cell r="M62">
            <v>1318.3016126962616</v>
          </cell>
          <cell r="N62">
            <v>1375.7331377288506</v>
          </cell>
          <cell r="O62">
            <v>1456.471303448326</v>
          </cell>
          <cell r="P62">
            <v>1520.7353264827568</v>
          </cell>
          <cell r="Q62">
            <v>1550.309624996066</v>
          </cell>
          <cell r="R62">
            <v>1580.399295660174</v>
          </cell>
        </row>
        <row r="63">
          <cell r="G63">
            <v>0.07906976744186056</v>
          </cell>
          <cell r="H63">
            <v>0.125</v>
          </cell>
          <cell r="I63">
            <v>0.07159393171061534</v>
          </cell>
          <cell r="J63">
            <v>0.1201935181460203</v>
          </cell>
          <cell r="K63">
            <v>0.1374834211449869</v>
          </cell>
          <cell r="L63">
            <v>0.10151197548658097</v>
          </cell>
          <cell r="M63">
            <v>0.11942608258061793</v>
          </cell>
          <cell r="N63">
            <v>0.043564784021713265</v>
          </cell>
          <cell r="O63">
            <v>0.05868737439352745</v>
          </cell>
          <cell r="P63">
            <v>0.04412309592525454</v>
          </cell>
          <cell r="Q63">
            <v>0.019447367334926247</v>
          </cell>
          <cell r="R63">
            <v>0.019408813684030468</v>
          </cell>
        </row>
        <row r="64">
          <cell r="F64">
            <v>277</v>
          </cell>
          <cell r="G64">
            <v>302</v>
          </cell>
          <cell r="H64">
            <v>340</v>
          </cell>
          <cell r="I64">
            <v>367.5212939839572</v>
          </cell>
          <cell r="J64">
            <v>414.6487015608715</v>
          </cell>
          <cell r="K64">
            <v>469.007710706039</v>
          </cell>
          <cell r="L64">
            <v>678.5759151938656</v>
          </cell>
          <cell r="M64">
            <v>786.615067617757</v>
          </cell>
          <cell r="N64">
            <v>889.7569493987528</v>
          </cell>
          <cell r="O64">
            <v>985.9817807843617</v>
          </cell>
          <cell r="P64">
            <v>1060.216237761061</v>
          </cell>
          <cell r="Q64">
            <v>1158.3799968354701</v>
          </cell>
          <cell r="R64">
            <v>1259.932396841267</v>
          </cell>
        </row>
        <row r="65">
          <cell r="F65">
            <v>329</v>
          </cell>
          <cell r="G65">
            <v>372</v>
          </cell>
          <cell r="H65">
            <v>427</v>
          </cell>
          <cell r="I65">
            <v>463.5367545454545</v>
          </cell>
          <cell r="J65">
            <v>517.2586857500245</v>
          </cell>
          <cell r="K65">
            <v>592.1213597718051</v>
          </cell>
          <cell r="L65">
            <v>491.38255927831653</v>
          </cell>
          <cell r="M65">
            <v>524.4100450785047</v>
          </cell>
          <cell r="N65">
            <v>479.0998958300977</v>
          </cell>
          <cell r="O65">
            <v>463.9914262514642</v>
          </cell>
          <cell r="P65">
            <v>454.37838761188345</v>
          </cell>
          <cell r="Q65">
            <v>386.1266656118232</v>
          </cell>
          <cell r="R65">
            <v>314.9830992103166</v>
          </cell>
        </row>
      </sheetData>
      <sheetData sheetId="9">
        <row r="2">
          <cell r="R2">
            <v>2</v>
          </cell>
        </row>
        <row r="3">
          <cell r="R3" t="str">
            <v>Published beta - standard MV WACC</v>
          </cell>
        </row>
        <row r="4">
          <cell r="R4" t="str">
            <v>Comparable beta - MV WACC with tax</v>
          </cell>
        </row>
        <row r="5">
          <cell r="R5" t="str">
            <v>Comparable beta - MV WACC with no tax</v>
          </cell>
        </row>
        <row r="6">
          <cell r="R6" t="str">
            <v>Comparable beta - M&amp;M WACC with tax</v>
          </cell>
        </row>
        <row r="8">
          <cell r="F8" t="str">
            <v>Tesco</v>
          </cell>
        </row>
        <row r="9">
          <cell r="F9" t="str">
            <v>Glasgow</v>
          </cell>
        </row>
        <row r="10">
          <cell r="F10">
            <v>37676</v>
          </cell>
        </row>
        <row r="11">
          <cell r="F11" t="str">
            <v>£</v>
          </cell>
        </row>
        <row r="12">
          <cell r="F12" t="str">
            <v>m</v>
          </cell>
        </row>
        <row r="13">
          <cell r="F13" t="str">
            <v>£m</v>
          </cell>
        </row>
        <row r="14">
          <cell r="F14" t="str">
            <v>p</v>
          </cell>
        </row>
        <row r="15">
          <cell r="F15">
            <v>37652</v>
          </cell>
        </row>
        <row r="16">
          <cell r="F16">
            <v>24</v>
          </cell>
        </row>
        <row r="18">
          <cell r="F18">
            <v>6932.225203</v>
          </cell>
        </row>
        <row r="20">
          <cell r="F20">
            <v>3033</v>
          </cell>
          <cell r="R20">
            <v>2</v>
          </cell>
        </row>
        <row r="24">
          <cell r="R24" t="b">
            <v>1</v>
          </cell>
        </row>
        <row r="25">
          <cell r="F25">
            <v>233.75</v>
          </cell>
        </row>
        <row r="26">
          <cell r="F26">
            <v>37286</v>
          </cell>
        </row>
        <row r="27">
          <cell r="F27">
            <v>236</v>
          </cell>
        </row>
        <row r="28">
          <cell r="F28">
            <v>240</v>
          </cell>
          <cell r="R28">
            <v>3</v>
          </cell>
        </row>
        <row r="29">
          <cell r="F29">
            <v>10</v>
          </cell>
        </row>
        <row r="30">
          <cell r="F30">
            <v>40963</v>
          </cell>
          <cell r="N30">
            <v>7.5</v>
          </cell>
        </row>
        <row r="31">
          <cell r="N31">
            <v>7.5</v>
          </cell>
          <cell r="R31" t="b">
            <v>1</v>
          </cell>
        </row>
        <row r="32">
          <cell r="N32">
            <v>6.9</v>
          </cell>
        </row>
        <row r="33">
          <cell r="N33">
            <v>-0.005</v>
          </cell>
          <cell r="R33" t="b">
            <v>1</v>
          </cell>
        </row>
        <row r="34">
          <cell r="N34">
            <v>14231.199138407974</v>
          </cell>
        </row>
        <row r="35">
          <cell r="N35">
            <v>205.29049073952845</v>
          </cell>
        </row>
        <row r="36">
          <cell r="F36">
            <v>0.045</v>
          </cell>
        </row>
        <row r="37">
          <cell r="F37">
            <v>0.055</v>
          </cell>
        </row>
        <row r="38">
          <cell r="F38">
            <v>0.98</v>
          </cell>
        </row>
        <row r="39">
          <cell r="F39">
            <v>0.0075</v>
          </cell>
        </row>
        <row r="40">
          <cell r="F40">
            <v>0.35</v>
          </cell>
        </row>
        <row r="41">
          <cell r="F41">
            <v>0.3</v>
          </cell>
        </row>
        <row r="42">
          <cell r="F42">
            <v>0.08037907592351992</v>
          </cell>
        </row>
        <row r="45">
          <cell r="R45">
            <v>1</v>
          </cell>
        </row>
        <row r="47">
          <cell r="N47">
            <v>0.5</v>
          </cell>
        </row>
        <row r="48">
          <cell r="N48">
            <v>0.5</v>
          </cell>
        </row>
        <row r="53">
          <cell r="F53">
            <v>3</v>
          </cell>
        </row>
        <row r="61">
          <cell r="E61">
            <v>1</v>
          </cell>
          <cell r="H61">
            <v>37311</v>
          </cell>
          <cell r="I61">
            <v>37676</v>
          </cell>
          <cell r="J61">
            <v>38041</v>
          </cell>
          <cell r="K61">
            <v>38407</v>
          </cell>
          <cell r="L61">
            <v>38772</v>
          </cell>
          <cell r="M61" t="str">
            <v>source</v>
          </cell>
        </row>
        <row r="62">
          <cell r="D62" t="str">
            <v>EV/Sales</v>
          </cell>
          <cell r="E62">
            <v>2</v>
          </cell>
          <cell r="F62">
            <v>3</v>
          </cell>
          <cell r="G62">
            <v>4</v>
          </cell>
          <cell r="H62">
            <v>5</v>
          </cell>
          <cell r="I62">
            <v>6</v>
          </cell>
          <cell r="J62">
            <v>7</v>
          </cell>
          <cell r="K62">
            <v>8</v>
          </cell>
          <cell r="L62">
            <v>9</v>
          </cell>
          <cell r="M62">
            <v>10</v>
          </cell>
        </row>
        <row r="63">
          <cell r="D63" t="str">
            <v>Tesco (implied multiples)</v>
          </cell>
          <cell r="E63">
            <v>3</v>
          </cell>
          <cell r="H63">
            <v>0.8080902962839706</v>
          </cell>
          <cell r="I63">
            <v>0.7148962712193548</v>
          </cell>
          <cell r="J63">
            <v>0.6336471321231403</v>
          </cell>
          <cell r="K63">
            <v>0.558507562103862</v>
          </cell>
          <cell r="L63">
            <v>0.49425447973793096</v>
          </cell>
        </row>
        <row r="64">
          <cell r="D64" t="str">
            <v>J Sainsbury</v>
          </cell>
          <cell r="E64">
            <v>4</v>
          </cell>
          <cell r="H64">
            <v>0.427</v>
          </cell>
          <cell r="I64">
            <v>0.438</v>
          </cell>
          <cell r="J64">
            <v>0.439</v>
          </cell>
          <cell r="K64">
            <v>0.42</v>
          </cell>
          <cell r="L64" t="str">
            <v>na</v>
          </cell>
          <cell r="M64" t="str">
            <v>HSBC 17/9/02</v>
          </cell>
        </row>
        <row r="65">
          <cell r="D65" t="str">
            <v>Carrefour</v>
          </cell>
          <cell r="E65">
            <v>5</v>
          </cell>
          <cell r="H65">
            <v>0.613</v>
          </cell>
          <cell r="I65">
            <v>0.601</v>
          </cell>
          <cell r="J65">
            <v>0.55</v>
          </cell>
          <cell r="K65">
            <v>0.51</v>
          </cell>
          <cell r="L65" t="str">
            <v>na</v>
          </cell>
          <cell r="M65" t="str">
            <v>ABN AMRO 18/9/02</v>
          </cell>
        </row>
        <row r="66">
          <cell r="D66" t="str">
            <v>Safeway</v>
          </cell>
          <cell r="E66">
            <v>6</v>
          </cell>
          <cell r="H66">
            <v>0.405</v>
          </cell>
          <cell r="I66">
            <v>0.393</v>
          </cell>
          <cell r="J66">
            <v>0.381</v>
          </cell>
          <cell r="K66">
            <v>0.36</v>
          </cell>
          <cell r="L66" t="str">
            <v>na</v>
          </cell>
          <cell r="M66" t="str">
            <v>HSBC 19/9/02</v>
          </cell>
        </row>
        <row r="67">
          <cell r="D67" t="str">
            <v>Ahold</v>
          </cell>
          <cell r="E67">
            <v>7</v>
          </cell>
          <cell r="H67">
            <v>0.391</v>
          </cell>
          <cell r="I67">
            <v>0.37</v>
          </cell>
          <cell r="J67">
            <v>0.353</v>
          </cell>
          <cell r="K67">
            <v>0.32</v>
          </cell>
          <cell r="L67" t="str">
            <v>na</v>
          </cell>
          <cell r="M67" t="str">
            <v>HSBC 20/9/02</v>
          </cell>
        </row>
        <row r="68">
          <cell r="D68" t="str">
            <v>Metro</v>
          </cell>
          <cell r="E68">
            <v>8</v>
          </cell>
          <cell r="H68">
            <v>0.223</v>
          </cell>
          <cell r="I68">
            <v>0.216</v>
          </cell>
          <cell r="J68">
            <v>0.201</v>
          </cell>
          <cell r="K68">
            <v>0.18</v>
          </cell>
          <cell r="L68" t="str">
            <v>na</v>
          </cell>
          <cell r="M68" t="str">
            <v>Merrill Lynch 21/9/02</v>
          </cell>
        </row>
        <row r="69">
          <cell r="D69" t="str">
            <v>Sector</v>
          </cell>
          <cell r="E69">
            <v>9</v>
          </cell>
          <cell r="H69">
            <v>0.41180000000000005</v>
          </cell>
          <cell r="I69">
            <v>0.40360000000000007</v>
          </cell>
          <cell r="J69">
            <v>0.38480000000000003</v>
          </cell>
          <cell r="K69">
            <v>0.358</v>
          </cell>
          <cell r="L69" t="str">
            <v>na</v>
          </cell>
        </row>
        <row r="70">
          <cell r="D70" t="str">
            <v>EV/EBITDA</v>
          </cell>
          <cell r="E70">
            <v>10</v>
          </cell>
        </row>
        <row r="71">
          <cell r="D71" t="str">
            <v>Tesco (implied multiples)</v>
          </cell>
          <cell r="E71">
            <v>11</v>
          </cell>
          <cell r="H71">
            <v>10.328988513037743</v>
          </cell>
          <cell r="I71">
            <v>8.870397038916304</v>
          </cell>
          <cell r="J71">
            <v>7.884797367925604</v>
          </cell>
          <cell r="K71">
            <v>7.0963176311330445</v>
          </cell>
          <cell r="L71">
            <v>6.256385819467485</v>
          </cell>
        </row>
        <row r="72">
          <cell r="D72" t="str">
            <v>J Sainsbury</v>
          </cell>
          <cell r="E72">
            <v>12</v>
          </cell>
          <cell r="H72">
            <v>7.1</v>
          </cell>
          <cell r="I72">
            <v>6.7</v>
          </cell>
          <cell r="J72">
            <v>6.2</v>
          </cell>
          <cell r="K72">
            <v>5.8</v>
          </cell>
          <cell r="L72" t="str">
            <v>na</v>
          </cell>
        </row>
        <row r="73">
          <cell r="D73" t="str">
            <v>Carrefour</v>
          </cell>
          <cell r="E73">
            <v>13</v>
          </cell>
          <cell r="H73">
            <v>9</v>
          </cell>
          <cell r="I73">
            <v>8.5</v>
          </cell>
          <cell r="J73">
            <v>7.6</v>
          </cell>
          <cell r="K73">
            <v>6.9</v>
          </cell>
          <cell r="L73" t="str">
            <v>na</v>
          </cell>
        </row>
        <row r="74">
          <cell r="D74" t="str">
            <v>Safeway</v>
          </cell>
          <cell r="E74">
            <v>14</v>
          </cell>
          <cell r="H74">
            <v>5.5</v>
          </cell>
          <cell r="I74">
            <v>5.2</v>
          </cell>
          <cell r="J74">
            <v>5</v>
          </cell>
          <cell r="K74">
            <v>4.8</v>
          </cell>
          <cell r="L74" t="str">
            <v>na</v>
          </cell>
        </row>
        <row r="75">
          <cell r="D75" t="str">
            <v>Ahold</v>
          </cell>
          <cell r="E75">
            <v>15</v>
          </cell>
          <cell r="H75">
            <v>6.1</v>
          </cell>
          <cell r="I75">
            <v>5.5</v>
          </cell>
          <cell r="J75">
            <v>5.1</v>
          </cell>
          <cell r="K75">
            <v>4.8</v>
          </cell>
          <cell r="L75" t="str">
            <v>na</v>
          </cell>
        </row>
        <row r="76">
          <cell r="D76" t="str">
            <v>Metro</v>
          </cell>
          <cell r="E76">
            <v>16</v>
          </cell>
          <cell r="H76">
            <v>4.6</v>
          </cell>
          <cell r="I76">
            <v>4.5</v>
          </cell>
          <cell r="J76">
            <v>4.2</v>
          </cell>
          <cell r="K76">
            <v>4</v>
          </cell>
          <cell r="L76" t="str">
            <v>na</v>
          </cell>
        </row>
        <row r="77">
          <cell r="D77" t="str">
            <v>Sector</v>
          </cell>
          <cell r="E77">
            <v>17</v>
          </cell>
          <cell r="H77">
            <v>6.460000000000001</v>
          </cell>
          <cell r="I77">
            <v>6.08</v>
          </cell>
          <cell r="J77">
            <v>5.619999999999999</v>
          </cell>
          <cell r="K77">
            <v>5.26</v>
          </cell>
          <cell r="L77" t="str">
            <v>na</v>
          </cell>
        </row>
        <row r="78">
          <cell r="D78" t="str">
            <v>EV/EBITA</v>
          </cell>
          <cell r="E78">
            <v>18</v>
          </cell>
        </row>
        <row r="79">
          <cell r="D79" t="str">
            <v>Tesco (implied multiples)</v>
          </cell>
          <cell r="E79">
            <v>19</v>
          </cell>
          <cell r="H79">
            <v>14.446506932204407</v>
          </cell>
          <cell r="I79">
            <v>12.201582113962571</v>
          </cell>
          <cell r="J79">
            <v>10.74110141761113</v>
          </cell>
          <cell r="K79">
            <v>9.592872815841616</v>
          </cell>
          <cell r="L79">
            <v>8.501390920201048</v>
          </cell>
        </row>
        <row r="80">
          <cell r="D80" t="str">
            <v>J Sainsbury</v>
          </cell>
          <cell r="E80">
            <v>20</v>
          </cell>
          <cell r="H80">
            <v>12.81458326444166</v>
          </cell>
          <cell r="I80">
            <v>11.122490988051265</v>
          </cell>
          <cell r="J80">
            <v>9.88171780277158</v>
          </cell>
          <cell r="K80">
            <v>9.415964918005498</v>
          </cell>
          <cell r="L80" t="str">
            <v>na</v>
          </cell>
        </row>
        <row r="81">
          <cell r="D81" t="str">
            <v>Carrefour</v>
          </cell>
          <cell r="E81">
            <v>21</v>
          </cell>
          <cell r="H81" t="str">
            <v>na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</row>
        <row r="82">
          <cell r="D82" t="str">
            <v>Safeway</v>
          </cell>
          <cell r="E82">
            <v>22</v>
          </cell>
          <cell r="H82" t="str">
            <v>na</v>
          </cell>
          <cell r="I82" t="str">
            <v>na</v>
          </cell>
          <cell r="J82" t="str">
            <v>na</v>
          </cell>
          <cell r="K82" t="str">
            <v>na</v>
          </cell>
          <cell r="L82" t="str">
            <v>na</v>
          </cell>
        </row>
        <row r="83">
          <cell r="D83" t="str">
            <v>Ahold</v>
          </cell>
          <cell r="E83">
            <v>23</v>
          </cell>
          <cell r="H83">
            <v>6.1</v>
          </cell>
          <cell r="I83">
            <v>5.5</v>
          </cell>
          <cell r="J83">
            <v>5.1</v>
          </cell>
          <cell r="K83" t="str">
            <v>na</v>
          </cell>
          <cell r="L83" t="str">
            <v>na</v>
          </cell>
        </row>
        <row r="84">
          <cell r="D84" t="str">
            <v>Metro</v>
          </cell>
          <cell r="E84">
            <v>24</v>
          </cell>
          <cell r="H84" t="str">
            <v>na</v>
          </cell>
          <cell r="I84" t="str">
            <v>na</v>
          </cell>
          <cell r="J84" t="str">
            <v>na</v>
          </cell>
          <cell r="K84" t="str">
            <v>na</v>
          </cell>
          <cell r="L84" t="str">
            <v>na</v>
          </cell>
        </row>
        <row r="85">
          <cell r="D85" t="str">
            <v>Sector</v>
          </cell>
          <cell r="E85">
            <v>25</v>
          </cell>
          <cell r="H85">
            <v>9.45729163222083</v>
          </cell>
          <cell r="I85">
            <v>8.311245494025632</v>
          </cell>
          <cell r="J85">
            <v>7.49085890138579</v>
          </cell>
          <cell r="K85">
            <v>9.415964918005498</v>
          </cell>
          <cell r="L85" t="str">
            <v>na</v>
          </cell>
        </row>
        <row r="86">
          <cell r="D86" t="str">
            <v>EV/EBIT</v>
          </cell>
          <cell r="E86">
            <v>26</v>
          </cell>
        </row>
        <row r="87">
          <cell r="D87" t="str">
            <v>Tesco (implied multiples)</v>
          </cell>
          <cell r="E87">
            <v>27</v>
          </cell>
          <cell r="H87">
            <v>14.54562533311147</v>
          </cell>
          <cell r="I87">
            <v>12.272213558905914</v>
          </cell>
          <cell r="J87">
            <v>10.795798305797565</v>
          </cell>
          <cell r="K87">
            <v>9.636476783186351</v>
          </cell>
          <cell r="L87">
            <v>8.534330588886197</v>
          </cell>
        </row>
        <row r="88">
          <cell r="D88" t="str">
            <v>J Sainsbury</v>
          </cell>
          <cell r="E88">
            <v>28</v>
          </cell>
          <cell r="H88">
            <v>13.135442967996546</v>
          </cell>
          <cell r="I88">
            <v>11.36341319267477</v>
          </cell>
          <cell r="J88">
            <v>10.071427462021594</v>
          </cell>
          <cell r="K88">
            <v>9.595015705036923</v>
          </cell>
          <cell r="L88" t="str">
            <v>na</v>
          </cell>
        </row>
        <row r="89">
          <cell r="D89" t="str">
            <v>Carrefour</v>
          </cell>
          <cell r="E89">
            <v>29</v>
          </cell>
          <cell r="H89">
            <v>16.809660411706837</v>
          </cell>
          <cell r="I89">
            <v>14.586437632316686</v>
          </cell>
          <cell r="J89">
            <v>13.282657247002575</v>
          </cell>
          <cell r="K89">
            <v>14.789726357612066</v>
          </cell>
          <cell r="L89" t="str">
            <v>na</v>
          </cell>
        </row>
        <row r="90">
          <cell r="D90" t="str">
            <v>Safeway</v>
          </cell>
          <cell r="E90">
            <v>30</v>
          </cell>
          <cell r="H90" t="str">
            <v>na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</row>
        <row r="91">
          <cell r="D91" t="str">
            <v>Ahold</v>
          </cell>
          <cell r="E91">
            <v>31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</row>
        <row r="92">
          <cell r="D92" t="str">
            <v>Metro</v>
          </cell>
          <cell r="E92">
            <v>32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</row>
        <row r="93">
          <cell r="D93" t="str">
            <v>Sector</v>
          </cell>
          <cell r="E93">
            <v>33</v>
          </cell>
          <cell r="H93">
            <v>14.972551689851691</v>
          </cell>
          <cell r="I93">
            <v>12.974925412495729</v>
          </cell>
          <cell r="J93">
            <v>11.677042354512086</v>
          </cell>
          <cell r="K93">
            <v>12.192371031324495</v>
          </cell>
          <cell r="L93" t="str">
            <v>na</v>
          </cell>
        </row>
        <row r="94">
          <cell r="D94" t="str">
            <v>PE (EPS pre exceptionals &amp; goodwill)</v>
          </cell>
          <cell r="E94">
            <v>34</v>
          </cell>
        </row>
        <row r="95">
          <cell r="D95" t="str">
            <v>Tesco (implied multiples)</v>
          </cell>
          <cell r="E95">
            <v>35</v>
          </cell>
          <cell r="H95">
            <v>18.175222398988474</v>
          </cell>
          <cell r="I95">
            <v>16.96092322021165</v>
          </cell>
          <cell r="J95">
            <v>15.14106531189618</v>
          </cell>
          <cell r="K95">
            <v>13.311020653518831</v>
          </cell>
          <cell r="L95">
            <v>12.084317692178365</v>
          </cell>
        </row>
        <row r="96">
          <cell r="D96" t="str">
            <v>J Sainsbury</v>
          </cell>
          <cell r="E96">
            <v>36</v>
          </cell>
          <cell r="H96">
            <v>15</v>
          </cell>
          <cell r="I96">
            <v>14.1</v>
          </cell>
          <cell r="J96">
            <v>12.7</v>
          </cell>
          <cell r="K96">
            <v>12</v>
          </cell>
          <cell r="L96" t="str">
            <v>na</v>
          </cell>
        </row>
        <row r="97">
          <cell r="D97" t="str">
            <v>Carrefour</v>
          </cell>
          <cell r="E97">
            <v>37</v>
          </cell>
          <cell r="H97">
            <v>20.8</v>
          </cell>
          <cell r="I97">
            <v>19</v>
          </cell>
          <cell r="J97">
            <v>16.5</v>
          </cell>
          <cell r="K97">
            <v>14.8</v>
          </cell>
          <cell r="L97" t="str">
            <v>na</v>
          </cell>
        </row>
        <row r="98">
          <cell r="D98" t="str">
            <v>Safeway</v>
          </cell>
          <cell r="E98">
            <v>38</v>
          </cell>
          <cell r="H98">
            <v>8.9</v>
          </cell>
          <cell r="I98">
            <v>8.5</v>
          </cell>
          <cell r="J98">
            <v>8</v>
          </cell>
          <cell r="K98">
            <v>7.6</v>
          </cell>
          <cell r="L98" t="str">
            <v>na</v>
          </cell>
        </row>
        <row r="99">
          <cell r="D99" t="str">
            <v>Ahold</v>
          </cell>
          <cell r="E99">
            <v>39</v>
          </cell>
          <cell r="H99">
            <v>9.2</v>
          </cell>
          <cell r="I99">
            <v>9.3</v>
          </cell>
          <cell r="J99">
            <v>8.6</v>
          </cell>
          <cell r="K99">
            <v>8.3</v>
          </cell>
          <cell r="L99" t="str">
            <v>na</v>
          </cell>
        </row>
        <row r="100">
          <cell r="D100" t="str">
            <v>Metro</v>
          </cell>
          <cell r="E100">
            <v>40</v>
          </cell>
          <cell r="H100">
            <v>11.4</v>
          </cell>
          <cell r="I100">
            <v>10.7</v>
          </cell>
          <cell r="J100">
            <v>9.9</v>
          </cell>
          <cell r="K100">
            <v>9.1</v>
          </cell>
          <cell r="L100" t="str">
            <v>na</v>
          </cell>
        </row>
        <row r="101">
          <cell r="D101" t="str">
            <v>Sector</v>
          </cell>
          <cell r="E101">
            <v>41</v>
          </cell>
          <cell r="H101">
            <v>13.059999999999999</v>
          </cell>
          <cell r="I101">
            <v>12.320000000000002</v>
          </cell>
          <cell r="J101">
            <v>11.14</v>
          </cell>
          <cell r="K101">
            <v>10.360000000000001</v>
          </cell>
          <cell r="L101" t="str">
            <v>na</v>
          </cell>
        </row>
      </sheetData>
      <sheetData sheetId="10">
        <row r="17">
          <cell r="J17">
            <v>0.25925925925925924</v>
          </cell>
        </row>
        <row r="33">
          <cell r="H33">
            <v>0.03675</v>
          </cell>
        </row>
      </sheetData>
      <sheetData sheetId="11">
        <row r="10">
          <cell r="I10">
            <v>23724</v>
          </cell>
          <cell r="J10">
            <v>26766</v>
          </cell>
          <cell r="K10">
            <v>30367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8">
          <cell r="I18">
            <v>21812</v>
          </cell>
          <cell r="J18">
            <v>24615</v>
          </cell>
          <cell r="K18">
            <v>27977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I19">
            <v>180</v>
          </cell>
          <cell r="J19">
            <v>190</v>
          </cell>
          <cell r="K19">
            <v>200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I20">
            <v>18732</v>
          </cell>
          <cell r="J20">
            <v>21025</v>
          </cell>
          <cell r="K20">
            <v>23877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I21">
            <v>2200</v>
          </cell>
          <cell r="J21">
            <v>2500</v>
          </cell>
          <cell r="K21">
            <v>2800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I22">
            <v>700</v>
          </cell>
          <cell r="J22">
            <v>900</v>
          </cell>
          <cell r="K22">
            <v>1100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1912</v>
          </cell>
          <cell r="J30">
            <v>2151</v>
          </cell>
          <cell r="K30">
            <v>2390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I31">
            <v>522</v>
          </cell>
          <cell r="J31">
            <v>572</v>
          </cell>
          <cell r="K31">
            <v>622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I32">
            <v>1390</v>
          </cell>
          <cell r="J32">
            <v>1579</v>
          </cell>
          <cell r="K32">
            <v>1768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I34">
            <v>8</v>
          </cell>
          <cell r="J34">
            <v>8</v>
          </cell>
          <cell r="K34">
            <v>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I36">
            <v>1382</v>
          </cell>
          <cell r="J36">
            <v>1571</v>
          </cell>
          <cell r="K36">
            <v>1760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I43">
            <v>21</v>
          </cell>
          <cell r="J43">
            <v>21</v>
          </cell>
          <cell r="K43">
            <v>21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I44">
            <v>179</v>
          </cell>
          <cell r="J44">
            <v>206</v>
          </cell>
          <cell r="K44">
            <v>216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I45">
            <v>18</v>
          </cell>
          <cell r="J45">
            <v>18</v>
          </cell>
          <cell r="K45">
            <v>18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I46">
            <v>-54</v>
          </cell>
          <cell r="J46">
            <v>-57</v>
          </cell>
          <cell r="K46">
            <v>-52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I47">
            <v>215</v>
          </cell>
          <cell r="J47">
            <v>245</v>
          </cell>
          <cell r="K47">
            <v>250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I49">
            <v>1224</v>
          </cell>
          <cell r="J49">
            <v>1386</v>
          </cell>
          <cell r="K49">
            <v>1565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4">
          <cell r="I54">
            <v>1</v>
          </cell>
          <cell r="J54">
            <v>1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8">
          <cell r="I58">
            <v>18.941951470588265</v>
          </cell>
          <cell r="J58">
            <v>25.762854545454616</v>
          </cell>
          <cell r="K58">
            <v>3.858066176470402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2">
          <cell r="I62">
            <v>367.5212939839572</v>
          </cell>
          <cell r="J62">
            <v>416.5752112299465</v>
          </cell>
          <cell r="K62">
            <v>472.9913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80">
          <cell r="I80">
            <v>150</v>
          </cell>
          <cell r="J80">
            <v>200</v>
          </cell>
          <cell r="K80">
            <v>200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3">
          <cell r="I83">
            <v>-300</v>
          </cell>
          <cell r="J83">
            <v>-325</v>
          </cell>
          <cell r="K83">
            <v>-375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5">
          <cell r="I85">
            <v>-1960</v>
          </cell>
          <cell r="J85">
            <v>-1760</v>
          </cell>
          <cell r="K85">
            <v>-1760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I86">
            <v>-10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I87">
            <v>-45</v>
          </cell>
          <cell r="J87">
            <v>-20</v>
          </cell>
          <cell r="K87">
            <v>-20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90">
          <cell r="I90">
            <v>-215</v>
          </cell>
          <cell r="J90">
            <v>-245</v>
          </cell>
          <cell r="K90">
            <v>-250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5">
          <cell r="I95">
            <v>-290</v>
          </cell>
          <cell r="J95">
            <v>-330</v>
          </cell>
          <cell r="K95">
            <v>-380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7">
          <cell r="I97">
            <v>10</v>
          </cell>
          <cell r="J97">
            <v>30</v>
          </cell>
          <cell r="K97">
            <v>30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</sheetData>
      <sheetData sheetId="13">
        <row r="10">
          <cell r="I10">
            <v>0.130360205831904</v>
          </cell>
          <cell r="J10">
            <v>0.12822458270106218</v>
          </cell>
          <cell r="K10">
            <v>0.13453635208847037</v>
          </cell>
          <cell r="L10">
            <v>0.13</v>
          </cell>
          <cell r="M10">
            <v>0.11</v>
          </cell>
          <cell r="N10">
            <v>0.09</v>
          </cell>
          <cell r="O10">
            <v>0.06</v>
          </cell>
          <cell r="P10">
            <v>0.04</v>
          </cell>
          <cell r="Q10">
            <v>0.015</v>
          </cell>
          <cell r="R10">
            <v>-0.005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8">
          <cell r="I18">
            <v>0.9194065081773731</v>
          </cell>
          <cell r="J18">
            <v>0.9196368527236046</v>
          </cell>
          <cell r="K18">
            <v>0.921296143840353</v>
          </cell>
          <cell r="L18">
            <v>0.921</v>
          </cell>
          <cell r="M18">
            <v>0.9210000000000002</v>
          </cell>
          <cell r="N18">
            <v>0.921</v>
          </cell>
          <cell r="O18">
            <v>0.921</v>
          </cell>
          <cell r="P18">
            <v>0.921</v>
          </cell>
          <cell r="Q18">
            <v>0.921</v>
          </cell>
          <cell r="R18">
            <v>0.921</v>
          </cell>
        </row>
        <row r="19">
          <cell r="I19">
            <v>0.007587253414264037</v>
          </cell>
          <cell r="J19">
            <v>0.0070985578719270715</v>
          </cell>
          <cell r="K19">
            <v>0.006586096749761254</v>
          </cell>
          <cell r="L19">
            <v>0.0087</v>
          </cell>
          <cell r="M19">
            <v>0.0088</v>
          </cell>
          <cell r="N19">
            <v>0.00890000000000001</v>
          </cell>
          <cell r="O19">
            <v>0.00900000000000001</v>
          </cell>
          <cell r="P19">
            <v>0.00910000000000001</v>
          </cell>
          <cell r="Q19">
            <v>0.00920000000000001</v>
          </cell>
          <cell r="R19">
            <v>0.00930000000000001</v>
          </cell>
        </row>
        <row r="20">
          <cell r="I20">
            <v>0.7895801719777441</v>
          </cell>
          <cell r="J20">
            <v>0.7855114697750878</v>
          </cell>
          <cell r="K20">
            <v>0.7862811604702473</v>
          </cell>
          <cell r="L20">
            <v>0.7867000000000001</v>
          </cell>
          <cell r="M20">
            <v>0.7838</v>
          </cell>
          <cell r="N20">
            <v>0.7809</v>
          </cell>
          <cell r="O20">
            <v>0.778</v>
          </cell>
          <cell r="P20">
            <v>0.7751</v>
          </cell>
          <cell r="Q20">
            <v>0.7722</v>
          </cell>
          <cell r="R20">
            <v>0.7693000000000001</v>
          </cell>
        </row>
        <row r="21">
          <cell r="I21">
            <v>0.09273309728544933</v>
          </cell>
          <cell r="J21">
            <v>0.0934020772621983</v>
          </cell>
          <cell r="K21">
            <v>0.09220535449665755</v>
          </cell>
          <cell r="L21">
            <v>0.105</v>
          </cell>
          <cell r="M21">
            <v>0.1075</v>
          </cell>
          <cell r="N21">
            <v>0.11</v>
          </cell>
          <cell r="O21">
            <v>0.1125</v>
          </cell>
          <cell r="P21">
            <v>0.115</v>
          </cell>
          <cell r="Q21">
            <v>0.1175</v>
          </cell>
          <cell r="R21">
            <v>0.12</v>
          </cell>
        </row>
        <row r="22">
          <cell r="I22">
            <v>0.029505985499915698</v>
          </cell>
          <cell r="J22">
            <v>0.03362474781439139</v>
          </cell>
          <cell r="K22">
            <v>0.0362235321236869</v>
          </cell>
          <cell r="L22">
            <v>0.0206</v>
          </cell>
          <cell r="M22">
            <v>0.0209</v>
          </cell>
          <cell r="N22">
            <v>0.0212</v>
          </cell>
          <cell r="O22">
            <v>0.0215</v>
          </cell>
          <cell r="P22">
            <v>0.0218</v>
          </cell>
          <cell r="Q22">
            <v>0.0221</v>
          </cell>
          <cell r="R22">
            <v>0.0224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I29">
            <v>0.08059349182262687</v>
          </cell>
          <cell r="J29">
            <v>0.08036314727639543</v>
          </cell>
          <cell r="K29">
            <v>0.07870385615964698</v>
          </cell>
          <cell r="L29">
            <v>0.07899999999999996</v>
          </cell>
          <cell r="M29">
            <v>0.07899999999999985</v>
          </cell>
          <cell r="N29">
            <v>0.07899999999999996</v>
          </cell>
          <cell r="O29">
            <v>0.07899999999999996</v>
          </cell>
          <cell r="P29">
            <v>0.07899999999999996</v>
          </cell>
          <cell r="Q29">
            <v>0.07899999999999996</v>
          </cell>
          <cell r="R29">
            <v>0.07899999999999996</v>
          </cell>
        </row>
        <row r="30">
          <cell r="I30">
            <v>0.054488517745302716</v>
          </cell>
          <cell r="J30">
            <v>0.05166184971098266</v>
          </cell>
          <cell r="K30">
            <v>0.05049930989689048</v>
          </cell>
          <cell r="L30">
            <v>0.053</v>
          </cell>
          <cell r="M30">
            <v>0.053</v>
          </cell>
          <cell r="N30">
            <v>0.058</v>
          </cell>
          <cell r="O30">
            <v>0.063</v>
          </cell>
          <cell r="P30">
            <v>0.066</v>
          </cell>
          <cell r="Q30">
            <v>0.07</v>
          </cell>
          <cell r="R30">
            <v>0.072</v>
          </cell>
        </row>
        <row r="31">
          <cell r="I31">
            <v>0.05194805194805195</v>
          </cell>
          <cell r="J31">
            <v>0.05128205128205128</v>
          </cell>
          <cell r="K31">
            <v>0.05405405405405406</v>
          </cell>
          <cell r="L31">
            <v>0.055</v>
          </cell>
          <cell r="M31">
            <v>0.055</v>
          </cell>
          <cell r="N31">
            <v>0.055</v>
          </cell>
          <cell r="O31">
            <v>0.055</v>
          </cell>
          <cell r="P31">
            <v>0.055</v>
          </cell>
          <cell r="Q31">
            <v>0.055</v>
          </cell>
          <cell r="R31">
            <v>0.055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I39">
            <v>0.10344827586206896</v>
          </cell>
          <cell r="J39">
            <v>0.084</v>
          </cell>
          <cell r="K39">
            <v>0.07720588235294118</v>
          </cell>
          <cell r="L39">
            <v>0.1221</v>
          </cell>
          <cell r="M39">
            <v>0.1221</v>
          </cell>
          <cell r="N39">
            <v>0.1221</v>
          </cell>
          <cell r="O39">
            <v>0.1221</v>
          </cell>
          <cell r="P39">
            <v>0</v>
          </cell>
          <cell r="Q39">
            <v>0</v>
          </cell>
          <cell r="R39">
            <v>0</v>
          </cell>
        </row>
        <row r="41">
          <cell r="I41">
            <v>0.08866995073891626</v>
          </cell>
          <cell r="J41">
            <v>0.072</v>
          </cell>
          <cell r="K41">
            <v>0.0661764705882353</v>
          </cell>
          <cell r="L41">
            <v>0.1221</v>
          </cell>
          <cell r="M41">
            <v>0.1221</v>
          </cell>
          <cell r="N41">
            <v>0.1221</v>
          </cell>
          <cell r="O41">
            <v>0.1221</v>
          </cell>
          <cell r="P41">
            <v>0</v>
          </cell>
          <cell r="Q41">
            <v>0</v>
          </cell>
          <cell r="R41">
            <v>0</v>
          </cell>
        </row>
        <row r="42">
          <cell r="I42">
            <v>0.027551020408163266</v>
          </cell>
          <cell r="J42">
            <v>0.03238636363636364</v>
          </cell>
          <cell r="K42">
            <v>0.029545454545454545</v>
          </cell>
          <cell r="L42">
            <v>0.03</v>
          </cell>
          <cell r="M42">
            <v>0.03</v>
          </cell>
          <cell r="N42">
            <v>0.03</v>
          </cell>
          <cell r="O42">
            <v>0.03</v>
          </cell>
          <cell r="P42">
            <v>0.03</v>
          </cell>
          <cell r="Q42">
            <v>0.03</v>
          </cell>
          <cell r="R42">
            <v>0.03</v>
          </cell>
        </row>
        <row r="43">
          <cell r="I43">
            <v>0.07667617689015692</v>
          </cell>
          <cell r="J43">
            <v>0.06897522522522523</v>
          </cell>
          <cell r="K43">
            <v>0.06491820306413919</v>
          </cell>
          <cell r="L43">
            <v>0.07</v>
          </cell>
          <cell r="M43">
            <v>0.07</v>
          </cell>
          <cell r="N43">
            <v>0.07</v>
          </cell>
          <cell r="O43">
            <v>0.07</v>
          </cell>
          <cell r="P43">
            <v>0.07</v>
          </cell>
          <cell r="Q43">
            <v>0.07</v>
          </cell>
          <cell r="R43">
            <v>0.07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I45">
            <v>0.26834532374100717</v>
          </cell>
          <cell r="J45">
            <v>0.26789107029765674</v>
          </cell>
          <cell r="K45">
            <v>0.27714932126696834</v>
          </cell>
          <cell r="L45">
            <v>0.29</v>
          </cell>
          <cell r="M45">
            <v>0.3</v>
          </cell>
          <cell r="N45">
            <v>0.312</v>
          </cell>
          <cell r="O45">
            <v>0.31</v>
          </cell>
          <cell r="P45">
            <v>0.31</v>
          </cell>
          <cell r="Q45">
            <v>0.31</v>
          </cell>
          <cell r="R45">
            <v>0.3</v>
          </cell>
        </row>
        <row r="46">
          <cell r="I46">
            <v>0.3</v>
          </cell>
          <cell r="J46">
            <v>0.3</v>
          </cell>
          <cell r="K46">
            <v>0.3</v>
          </cell>
          <cell r="L46">
            <v>0.3</v>
          </cell>
          <cell r="M46">
            <v>0.3</v>
          </cell>
          <cell r="N46">
            <v>0.3</v>
          </cell>
          <cell r="O46">
            <v>0.3</v>
          </cell>
          <cell r="P46">
            <v>0.3</v>
          </cell>
          <cell r="Q46">
            <v>0.3</v>
          </cell>
          <cell r="R46">
            <v>0.3</v>
          </cell>
        </row>
        <row r="47">
          <cell r="I47">
            <v>0.022284648788927372</v>
          </cell>
          <cell r="J47">
            <v>0.026780514080514153</v>
          </cell>
          <cell r="K47">
            <v>0.003592240387775048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I49">
            <v>0.4422330000104083</v>
          </cell>
          <cell r="J49">
            <v>0.4449462545386385</v>
          </cell>
          <cell r="K49">
            <v>0.4419893147351406</v>
          </cell>
          <cell r="L49">
            <v>0.58</v>
          </cell>
          <cell r="M49">
            <v>0.6</v>
          </cell>
          <cell r="N49">
            <v>0.65</v>
          </cell>
          <cell r="O49">
            <v>0.68</v>
          </cell>
          <cell r="P49">
            <v>0.7</v>
          </cell>
          <cell r="Q49">
            <v>0.75</v>
          </cell>
          <cell r="R49">
            <v>0.8</v>
          </cell>
        </row>
        <row r="51">
          <cell r="I51">
            <v>-0.05482456140350877</v>
          </cell>
          <cell r="J51">
            <v>-0.06574621959237344</v>
          </cell>
          <cell r="K51">
            <v>-0.055540127742293804</v>
          </cell>
          <cell r="L51">
            <v>-0.02</v>
          </cell>
          <cell r="M51">
            <v>-0.02</v>
          </cell>
          <cell r="N51">
            <v>-0.02</v>
          </cell>
          <cell r="O51">
            <v>-0.02</v>
          </cell>
          <cell r="P51">
            <v>-0.02</v>
          </cell>
          <cell r="Q51">
            <v>-0.02</v>
          </cell>
          <cell r="R51">
            <v>-0.02</v>
          </cell>
        </row>
        <row r="52">
          <cell r="I52">
            <v>1960</v>
          </cell>
          <cell r="J52">
            <v>1760</v>
          </cell>
          <cell r="K52">
            <v>1760</v>
          </cell>
          <cell r="L52">
            <v>1500</v>
          </cell>
          <cell r="M52">
            <v>1500</v>
          </cell>
          <cell r="N52">
            <v>1200</v>
          </cell>
          <cell r="O52">
            <v>1000</v>
          </cell>
          <cell r="P52">
            <v>1000</v>
          </cell>
          <cell r="Q52">
            <v>1000</v>
          </cell>
          <cell r="R52">
            <v>1087.7796357937261</v>
          </cell>
        </row>
        <row r="53">
          <cell r="I53">
            <v>10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I54">
            <v>45</v>
          </cell>
          <cell r="J54">
            <v>20</v>
          </cell>
          <cell r="K54">
            <v>20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I56">
            <v>10</v>
          </cell>
          <cell r="J56">
            <v>30</v>
          </cell>
          <cell r="K56">
            <v>30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</sheetData>
      <sheetData sheetId="14">
        <row r="22">
          <cell r="O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s_Uses"/>
      <sheetName val="Balance_Sheet"/>
      <sheetName val="Income_Statement"/>
      <sheetName val="Cash_Flow"/>
      <sheetName val="Debt_Repayment"/>
      <sheetName val="Book_Depreciation"/>
      <sheetName val="Tax_Depreciation"/>
      <sheetName val="Ratio_Analysis"/>
      <sheetName val="WC_BS_Assumptions"/>
      <sheetName val="Inc_Stmt_Assumptions"/>
      <sheetName val="Performance_Assumptions"/>
      <sheetName val="Asset_Sales"/>
      <sheetName val="Capital_Structure"/>
      <sheetName val="Income_Tax_Calc"/>
      <sheetName val="Free_Cash_Flow_Summary"/>
      <sheetName val="DCF_Analysis"/>
      <sheetName val="WACC_Page"/>
      <sheetName val="Returns_Calculation"/>
    </sheetNames>
    <sheetDataSet>
      <sheetData sheetId="10">
        <row r="8">
          <cell r="C8">
            <v>1</v>
          </cell>
        </row>
      </sheetData>
      <sheetData sheetId="17">
        <row r="8">
          <cell r="B8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C1">
      <selection activeCell="F9" sqref="F9:G9"/>
    </sheetView>
  </sheetViews>
  <sheetFormatPr defaultColWidth="0" defaultRowHeight="15" zeroHeight="1"/>
  <cols>
    <col min="1" max="1" width="7.140625" style="1" customWidth="1"/>
    <col min="2" max="2" width="2.140625" style="1" customWidth="1"/>
    <col min="3" max="3" width="1.8515625" style="1" customWidth="1"/>
    <col min="4" max="4" width="28.00390625" style="1" customWidth="1"/>
    <col min="5" max="5" width="1.421875" style="1" customWidth="1"/>
    <col min="6" max="10" width="10.7109375" style="1" customWidth="1"/>
    <col min="11" max="11" width="2.140625" style="1" customWidth="1"/>
    <col min="12" max="12" width="5.140625" style="1" customWidth="1"/>
    <col min="13" max="13" width="9.140625" style="1" hidden="1" customWidth="1"/>
    <col min="14" max="14" width="31.00390625" style="1" hidden="1" customWidth="1"/>
    <col min="15" max="231" width="9.140625" style="1" hidden="1" customWidth="1"/>
    <col min="232" max="232" width="5.28125" style="1" hidden="1" customWidth="1"/>
    <col min="233" max="233" width="4.8515625" style="1" hidden="1" customWidth="1"/>
    <col min="234" max="234" width="4.57421875" style="1" hidden="1" customWidth="1"/>
    <col min="235" max="235" width="4.7109375" style="1" hidden="1" customWidth="1"/>
    <col min="236" max="237" width="3.7109375" style="1" hidden="1" customWidth="1"/>
    <col min="238" max="238" width="4.00390625" style="1" hidden="1" customWidth="1"/>
    <col min="239" max="239" width="3.8515625" style="1" hidden="1" customWidth="1"/>
    <col min="240" max="240" width="4.57421875" style="1" hidden="1" customWidth="1"/>
    <col min="241" max="241" width="4.140625" style="1" hidden="1" customWidth="1"/>
    <col min="242" max="242" width="3.00390625" style="1" hidden="1" customWidth="1"/>
    <col min="243" max="243" width="3.7109375" style="1" hidden="1" customWidth="1"/>
    <col min="244" max="244" width="3.57421875" style="1" hidden="1" customWidth="1"/>
    <col min="245" max="245" width="2.8515625" style="1" hidden="1" customWidth="1"/>
    <col min="246" max="246" width="3.8515625" style="1" hidden="1" customWidth="1"/>
    <col min="247" max="247" width="4.00390625" style="1" hidden="1" customWidth="1"/>
    <col min="248" max="248" width="3.57421875" style="1" hidden="1" customWidth="1"/>
    <col min="249" max="249" width="2.57421875" style="1" hidden="1" customWidth="1"/>
    <col min="250" max="250" width="4.140625" style="1" hidden="1" customWidth="1"/>
    <col min="251" max="252" width="2.8515625" style="1" hidden="1" customWidth="1"/>
    <col min="253" max="253" width="4.7109375" style="1" hidden="1" customWidth="1"/>
    <col min="254" max="254" width="10.28125" style="1" hidden="1" customWidth="1"/>
    <col min="255" max="255" width="9.140625" style="1" hidden="1" customWidth="1"/>
    <col min="256" max="16384" width="10.28125" style="1" hidden="1" customWidth="1"/>
  </cols>
  <sheetData>
    <row r="1" spans="14:15" ht="37.5" customHeight="1">
      <c r="N1" s="2"/>
      <c r="O1" s="2"/>
    </row>
    <row r="2" spans="1:15" s="3" customFormat="1" ht="13.5" thickBot="1">
      <c r="A2" s="6"/>
      <c r="B2" s="127" t="s">
        <v>0</v>
      </c>
      <c r="C2" s="4"/>
      <c r="D2" s="5"/>
      <c r="E2" s="6"/>
      <c r="F2" s="6"/>
      <c r="G2" s="6"/>
      <c r="H2" s="6"/>
      <c r="I2" s="6"/>
      <c r="J2" s="6"/>
      <c r="K2" s="6"/>
      <c r="L2" s="6"/>
      <c r="N2" s="7"/>
      <c r="O2" s="7"/>
    </row>
    <row r="3" spans="1:12" s="3" customFormat="1" ht="13.5" thickBot="1">
      <c r="A3" s="6"/>
      <c r="B3" s="111"/>
      <c r="C3" s="20"/>
      <c r="D3" s="20"/>
      <c r="E3" s="6"/>
      <c r="F3" s="6"/>
      <c r="G3" s="6"/>
      <c r="H3" s="6"/>
      <c r="I3" s="6"/>
      <c r="J3" s="6"/>
      <c r="K3" s="6"/>
      <c r="L3" s="6"/>
    </row>
    <row r="4" spans="1:15" s="3" customFormat="1" ht="13.5" customHeight="1" thickBot="1">
      <c r="A4" s="6"/>
      <c r="B4" s="6"/>
      <c r="C4" s="6"/>
      <c r="D4" s="159" t="s">
        <v>243</v>
      </c>
      <c r="E4" s="160"/>
      <c r="F4" s="160"/>
      <c r="G4" s="161"/>
      <c r="H4" s="8"/>
      <c r="I4" s="6"/>
      <c r="J4" s="6"/>
      <c r="K4" s="6"/>
      <c r="L4" s="6"/>
      <c r="N4" s="173" t="s">
        <v>1</v>
      </c>
      <c r="O4" s="173" t="s">
        <v>2</v>
      </c>
    </row>
    <row r="5" spans="1:15" s="3" customFormat="1" ht="15" customHeight="1">
      <c r="A5" s="6"/>
      <c r="B5" s="6"/>
      <c r="C5" s="6"/>
      <c r="D5" s="133" t="s">
        <v>3</v>
      </c>
      <c r="E5" s="136"/>
      <c r="F5" s="162">
        <v>2021</v>
      </c>
      <c r="G5" s="163"/>
      <c r="H5" s="8"/>
      <c r="I5" s="6"/>
      <c r="J5" s="6"/>
      <c r="K5" s="6"/>
      <c r="L5" s="6"/>
      <c r="N5" s="3" t="s">
        <v>300</v>
      </c>
      <c r="O5" s="3" t="s">
        <v>4</v>
      </c>
    </row>
    <row r="6" spans="1:15" s="3" customFormat="1" ht="15" customHeight="1">
      <c r="A6" s="6"/>
      <c r="B6" s="6"/>
      <c r="C6" s="6"/>
      <c r="D6" s="134" t="s">
        <v>2</v>
      </c>
      <c r="E6" s="137"/>
      <c r="F6" s="164"/>
      <c r="G6" s="165"/>
      <c r="H6" s="142" t="s">
        <v>273</v>
      </c>
      <c r="I6" s="6"/>
      <c r="J6" s="6"/>
      <c r="K6" s="6"/>
      <c r="L6" s="6"/>
      <c r="N6" s="3" t="s">
        <v>302</v>
      </c>
      <c r="O6" s="3" t="s">
        <v>5</v>
      </c>
    </row>
    <row r="7" spans="1:15" s="3" customFormat="1" ht="15" customHeight="1">
      <c r="A7" s="6"/>
      <c r="B7" s="6"/>
      <c r="C7" s="6"/>
      <c r="D7" s="134" t="s">
        <v>242</v>
      </c>
      <c r="E7" s="137"/>
      <c r="F7" s="164"/>
      <c r="G7" s="165"/>
      <c r="H7" s="8"/>
      <c r="I7" s="6"/>
      <c r="J7" s="6"/>
      <c r="K7" s="6"/>
      <c r="L7" s="6"/>
      <c r="N7" s="3" t="s">
        <v>303</v>
      </c>
      <c r="O7" s="3" t="s">
        <v>6</v>
      </c>
    </row>
    <row r="8" spans="1:14" s="3" customFormat="1" ht="15" customHeight="1">
      <c r="A8" s="6"/>
      <c r="B8" s="6"/>
      <c r="C8" s="6"/>
      <c r="D8" s="134" t="s">
        <v>245</v>
      </c>
      <c r="E8" s="137"/>
      <c r="F8" s="164"/>
      <c r="G8" s="165"/>
      <c r="H8" s="8"/>
      <c r="I8" s="6"/>
      <c r="J8" s="6"/>
      <c r="K8" s="6"/>
      <c r="L8" s="6"/>
      <c r="N8" s="3" t="s">
        <v>304</v>
      </c>
    </row>
    <row r="9" spans="1:14" s="3" customFormat="1" ht="15.75" customHeight="1" thickBot="1">
      <c r="A9" s="6"/>
      <c r="B9" s="6"/>
      <c r="C9" s="6"/>
      <c r="D9" s="135" t="s">
        <v>1</v>
      </c>
      <c r="E9" s="138"/>
      <c r="F9" s="166"/>
      <c r="G9" s="167"/>
      <c r="H9" s="132" t="s">
        <v>273</v>
      </c>
      <c r="I9" s="6"/>
      <c r="J9" s="6"/>
      <c r="K9" s="6"/>
      <c r="L9" s="6"/>
      <c r="N9" s="3" t="s">
        <v>301</v>
      </c>
    </row>
    <row r="10" spans="1:12" s="3" customFormat="1" ht="13.5" thickBot="1">
      <c r="A10" s="6"/>
      <c r="B10" s="6"/>
      <c r="C10" s="6"/>
      <c r="D10" s="6"/>
      <c r="E10" s="6"/>
      <c r="F10" s="6"/>
      <c r="G10" s="8"/>
      <c r="H10" s="8"/>
      <c r="I10" s="6"/>
      <c r="J10" s="6"/>
      <c r="K10" s="6"/>
      <c r="L10" s="6"/>
    </row>
    <row r="11" spans="1:12" s="3" customFormat="1" ht="11.25" customHeight="1">
      <c r="A11" s="6"/>
      <c r="B11" s="9"/>
      <c r="C11" s="10"/>
      <c r="D11" s="10"/>
      <c r="E11" s="10"/>
      <c r="F11" s="10"/>
      <c r="G11" s="11"/>
      <c r="H11" s="11"/>
      <c r="I11" s="10"/>
      <c r="J11" s="10"/>
      <c r="K11" s="12"/>
      <c r="L11" s="6"/>
    </row>
    <row r="12" spans="1:12" s="16" customFormat="1" ht="12.75">
      <c r="A12" s="1"/>
      <c r="B12" s="13"/>
      <c r="C12" s="14" t="s">
        <v>7</v>
      </c>
      <c r="D12" s="124"/>
      <c r="E12" s="124"/>
      <c r="F12" s="124"/>
      <c r="G12" s="124"/>
      <c r="H12" s="124"/>
      <c r="I12" s="124"/>
      <c r="J12" s="124"/>
      <c r="K12" s="15"/>
      <c r="L12" s="1"/>
    </row>
    <row r="13" spans="2:11" ht="4.5" customHeight="1">
      <c r="B13" s="13"/>
      <c r="C13" s="17"/>
      <c r="D13" s="17"/>
      <c r="E13" s="17"/>
      <c r="F13" s="17"/>
      <c r="G13" s="17"/>
      <c r="H13" s="17"/>
      <c r="I13" s="17"/>
      <c r="J13" s="17"/>
      <c r="K13" s="15"/>
    </row>
    <row r="14" spans="2:11" ht="4.5" customHeight="1">
      <c r="B14" s="13"/>
      <c r="C14" s="18"/>
      <c r="D14" s="18"/>
      <c r="E14" s="18"/>
      <c r="F14" s="18"/>
      <c r="G14" s="18"/>
      <c r="H14" s="18"/>
      <c r="I14" s="18"/>
      <c r="J14" s="18"/>
      <c r="K14" s="15"/>
    </row>
    <row r="15" spans="1:12" s="3" customFormat="1" ht="12.75">
      <c r="A15" s="6"/>
      <c r="B15" s="19"/>
      <c r="C15" s="20"/>
      <c r="D15" s="20"/>
      <c r="E15" s="21"/>
      <c r="F15" s="157" t="s">
        <v>8</v>
      </c>
      <c r="G15" s="157"/>
      <c r="H15" s="157"/>
      <c r="I15" s="157"/>
      <c r="J15" s="157"/>
      <c r="K15" s="22"/>
      <c r="L15" s="6"/>
    </row>
    <row r="16" spans="1:12" s="3" customFormat="1" ht="5.25" customHeight="1">
      <c r="A16" s="6"/>
      <c r="B16" s="19"/>
      <c r="C16" s="20"/>
      <c r="D16" s="20"/>
      <c r="E16" s="21"/>
      <c r="F16" s="21"/>
      <c r="G16" s="21"/>
      <c r="H16" s="21"/>
      <c r="I16" s="21"/>
      <c r="J16" s="21"/>
      <c r="K16" s="22"/>
      <c r="L16" s="6"/>
    </row>
    <row r="17" spans="1:12" s="16" customFormat="1" ht="12.75">
      <c r="A17" s="1"/>
      <c r="B17" s="13"/>
      <c r="C17" s="20" t="str">
        <f>$F$6&amp;"(millions)"</f>
        <v>(millions)</v>
      </c>
      <c r="E17" s="23"/>
      <c r="F17" s="24">
        <f>$F$5</f>
        <v>2021</v>
      </c>
      <c r="G17" s="24">
        <f>F17+1</f>
        <v>2022</v>
      </c>
      <c r="H17" s="24">
        <f>G17+1</f>
        <v>2023</v>
      </c>
      <c r="I17" s="24">
        <f>H17+1</f>
        <v>2024</v>
      </c>
      <c r="J17" s="24">
        <f>I17+1</f>
        <v>2025</v>
      </c>
      <c r="K17" s="15"/>
      <c r="L17" s="1"/>
    </row>
    <row r="18" spans="1:12" s="28" customFormat="1" ht="5.25" customHeight="1">
      <c r="A18" s="1"/>
      <c r="B18" s="13"/>
      <c r="C18" s="25"/>
      <c r="D18" s="26"/>
      <c r="E18" s="27"/>
      <c r="F18" s="27"/>
      <c r="G18" s="27"/>
      <c r="H18" s="27"/>
      <c r="I18" s="27"/>
      <c r="J18" s="27"/>
      <c r="K18" s="15"/>
      <c r="L18" s="1"/>
    </row>
    <row r="19" spans="1:12" s="28" customFormat="1" ht="5.25" customHeight="1">
      <c r="A19" s="1"/>
      <c r="B19" s="13"/>
      <c r="C19" s="29"/>
      <c r="D19" s="30"/>
      <c r="E19" s="31"/>
      <c r="F19" s="31"/>
      <c r="G19" s="31"/>
      <c r="H19" s="31"/>
      <c r="I19" s="31"/>
      <c r="J19" s="31"/>
      <c r="K19" s="15"/>
      <c r="L19" s="1"/>
    </row>
    <row r="20" spans="1:12" s="28" customFormat="1" ht="12.75">
      <c r="A20" s="1"/>
      <c r="B20" s="13"/>
      <c r="C20" s="29" t="s">
        <v>9</v>
      </c>
      <c r="D20" s="30"/>
      <c r="E20" s="32"/>
      <c r="F20" s="139">
        <f>'Balance sheet'!E14/10^6</f>
        <v>0</v>
      </c>
      <c r="G20" s="139">
        <f>'Balance sheet'!F14/10^6</f>
        <v>0</v>
      </c>
      <c r="H20" s="139">
        <f>'Balance sheet'!G14/10^6</f>
        <v>0</v>
      </c>
      <c r="I20" s="139">
        <f>'Balance sheet'!H14/10^6</f>
        <v>0</v>
      </c>
      <c r="J20" s="139">
        <f>'Balance sheet'!I14/10^6</f>
        <v>0</v>
      </c>
      <c r="K20" s="15"/>
      <c r="L20" s="1"/>
    </row>
    <row r="21" spans="1:12" s="28" customFormat="1" ht="5.25" customHeight="1">
      <c r="A21" s="1"/>
      <c r="B21" s="13"/>
      <c r="C21" s="29"/>
      <c r="D21" s="30"/>
      <c r="E21" s="32"/>
      <c r="F21" s="139"/>
      <c r="G21" s="139"/>
      <c r="H21" s="139"/>
      <c r="I21" s="139"/>
      <c r="J21" s="139"/>
      <c r="K21" s="15"/>
      <c r="L21" s="1"/>
    </row>
    <row r="22" spans="1:12" s="28" customFormat="1" ht="12.75">
      <c r="A22" s="1"/>
      <c r="B22" s="13"/>
      <c r="C22" s="29" t="s">
        <v>10</v>
      </c>
      <c r="D22" s="30"/>
      <c r="E22" s="32"/>
      <c r="F22" s="139">
        <f>'Balance sheet'!E18/10^6</f>
        <v>0</v>
      </c>
      <c r="G22" s="139">
        <f>'Balance sheet'!F18/10^6</f>
        <v>0</v>
      </c>
      <c r="H22" s="139">
        <f>'Balance sheet'!G18/10^6</f>
        <v>0</v>
      </c>
      <c r="I22" s="139">
        <f>'Balance sheet'!H18/10^6</f>
        <v>0</v>
      </c>
      <c r="J22" s="139">
        <f>'Balance sheet'!I18/10^6</f>
        <v>0</v>
      </c>
      <c r="K22" s="15"/>
      <c r="L22" s="1"/>
    </row>
    <row r="23" spans="1:12" s="28" customFormat="1" ht="5.25" customHeight="1">
      <c r="A23" s="1"/>
      <c r="B23" s="13"/>
      <c r="C23" s="29"/>
      <c r="D23" s="30"/>
      <c r="E23" s="32"/>
      <c r="F23" s="139"/>
      <c r="G23" s="139"/>
      <c r="H23" s="139"/>
      <c r="I23" s="139"/>
      <c r="J23" s="139"/>
      <c r="K23" s="15"/>
      <c r="L23" s="1"/>
    </row>
    <row r="24" spans="1:12" s="28" customFormat="1" ht="12.75">
      <c r="A24" s="1"/>
      <c r="B24" s="13"/>
      <c r="C24" s="158" t="s">
        <v>11</v>
      </c>
      <c r="D24" s="158"/>
      <c r="E24" s="32"/>
      <c r="F24" s="139">
        <f>'Balance sheet'!E23/10^6</f>
        <v>0</v>
      </c>
      <c r="G24" s="139">
        <f>'Balance sheet'!F23/10^6</f>
        <v>0</v>
      </c>
      <c r="H24" s="139">
        <f>'Balance sheet'!G23/10^6</f>
        <v>0</v>
      </c>
      <c r="I24" s="139">
        <f>'Balance sheet'!H23/10^6</f>
        <v>0</v>
      </c>
      <c r="J24" s="139">
        <f>'Balance sheet'!I23/10^6</f>
        <v>0</v>
      </c>
      <c r="K24" s="15"/>
      <c r="L24" s="1"/>
    </row>
    <row r="25" spans="1:12" s="28" customFormat="1" ht="5.25" customHeight="1">
      <c r="A25" s="1"/>
      <c r="B25" s="13"/>
      <c r="C25" s="33"/>
      <c r="D25" s="33"/>
      <c r="E25" s="32"/>
      <c r="F25" s="139"/>
      <c r="G25" s="139"/>
      <c r="H25" s="139"/>
      <c r="I25" s="139"/>
      <c r="J25" s="139"/>
      <c r="K25" s="15"/>
      <c r="L25" s="1"/>
    </row>
    <row r="26" spans="1:12" s="28" customFormat="1" ht="12.75">
      <c r="A26" s="1"/>
      <c r="B26" s="13"/>
      <c r="C26" s="158" t="s">
        <v>12</v>
      </c>
      <c r="D26" s="158"/>
      <c r="E26" s="32"/>
      <c r="F26" s="139">
        <f>'Balance sheet'!E33/10^6</f>
        <v>0</v>
      </c>
      <c r="G26" s="139">
        <f>'Balance sheet'!F33/10^6</f>
        <v>0</v>
      </c>
      <c r="H26" s="139">
        <f>'Balance sheet'!G33/10^6</f>
        <v>0</v>
      </c>
      <c r="I26" s="139">
        <f>'Balance sheet'!H33/10^6</f>
        <v>0</v>
      </c>
      <c r="J26" s="139">
        <f>'Balance sheet'!I33/10^6</f>
        <v>0</v>
      </c>
      <c r="K26" s="15"/>
      <c r="L26" s="1"/>
    </row>
    <row r="27" spans="1:12" s="28" customFormat="1" ht="11.25" customHeight="1" thickBot="1">
      <c r="A27" s="1"/>
      <c r="B27" s="34"/>
      <c r="C27" s="35"/>
      <c r="D27" s="35"/>
      <c r="E27" s="36"/>
      <c r="F27" s="36"/>
      <c r="G27" s="36"/>
      <c r="H27" s="36"/>
      <c r="I27" s="36"/>
      <c r="J27" s="36"/>
      <c r="K27" s="37"/>
      <c r="L27" s="1"/>
    </row>
    <row r="28" spans="1:12" s="28" customFormat="1" ht="13.5" thickBot="1">
      <c r="A28" s="1"/>
      <c r="B28" s="1"/>
      <c r="C28" s="33"/>
      <c r="D28" s="38" t="s">
        <v>13</v>
      </c>
      <c r="E28" s="39"/>
      <c r="F28" s="39">
        <f>IF(F20+F22=F24+F26,"","PB")</f>
      </c>
      <c r="G28" s="39">
        <f>IF(G20+G22=G24+G26,"","PB")</f>
      </c>
      <c r="H28" s="39">
        <f>IF(H20+H22=H24+H26,"","PB")</f>
      </c>
      <c r="I28" s="39">
        <f>IF(I20+I22=I24+I26,"","PB")</f>
      </c>
      <c r="J28" s="39">
        <f>IF(J20+J22=J24+J26,"","PB")</f>
      </c>
      <c r="K28" s="1"/>
      <c r="L28" s="1"/>
    </row>
    <row r="29" spans="2:11" ht="11.25" customHeight="1">
      <c r="B29" s="40"/>
      <c r="C29" s="41"/>
      <c r="D29" s="42" t="s">
        <v>13</v>
      </c>
      <c r="E29" s="42"/>
      <c r="F29" s="42" t="str">
        <f>IF(F20+F22=F24+F26,"OK","NO")</f>
        <v>OK</v>
      </c>
      <c r="G29" s="42" t="str">
        <f>IF(G20+G22=G24+G26,"OK","NO")</f>
        <v>OK</v>
      </c>
      <c r="H29" s="42" t="str">
        <f>IF(H20+H22=H24+H26,"OK","NO")</f>
        <v>OK</v>
      </c>
      <c r="I29" s="42" t="str">
        <f>IF(I20+I22=I24+I26,"OK","NO")</f>
        <v>OK</v>
      </c>
      <c r="J29" s="42" t="str">
        <f>IF(J20+J22=J24+J26,"OK","NO")</f>
        <v>OK</v>
      </c>
      <c r="K29" s="43"/>
    </row>
    <row r="30" spans="1:12" s="16" customFormat="1" ht="12.75">
      <c r="A30" s="1"/>
      <c r="B30" s="13"/>
      <c r="C30" s="123" t="s">
        <v>14</v>
      </c>
      <c r="D30" s="125"/>
      <c r="E30" s="126"/>
      <c r="F30" s="126"/>
      <c r="G30" s="126"/>
      <c r="H30" s="126"/>
      <c r="I30" s="126"/>
      <c r="J30" s="126"/>
      <c r="K30" s="15"/>
      <c r="L30" s="1"/>
    </row>
    <row r="31" spans="2:11" ht="4.5" customHeight="1">
      <c r="B31" s="13"/>
      <c r="C31" s="44"/>
      <c r="D31" s="18"/>
      <c r="E31" s="45"/>
      <c r="F31" s="45"/>
      <c r="G31" s="45"/>
      <c r="H31" s="45"/>
      <c r="I31" s="45"/>
      <c r="J31" s="45"/>
      <c r="K31" s="15"/>
    </row>
    <row r="32" spans="1:12" s="28" customFormat="1" ht="12.75">
      <c r="A32" s="1"/>
      <c r="B32" s="13"/>
      <c r="C32" s="44"/>
      <c r="D32" s="20"/>
      <c r="E32" s="21"/>
      <c r="F32" s="157" t="s">
        <v>8</v>
      </c>
      <c r="G32" s="157"/>
      <c r="H32" s="157"/>
      <c r="I32" s="157"/>
      <c r="J32" s="157"/>
      <c r="K32" s="15"/>
      <c r="L32" s="1"/>
    </row>
    <row r="33" spans="1:12" s="28" customFormat="1" ht="12.75">
      <c r="A33" s="1"/>
      <c r="B33" s="13"/>
      <c r="C33" s="20" t="str">
        <f>$F$6&amp;"(millions)"</f>
        <v>(millions)</v>
      </c>
      <c r="D33" s="20"/>
      <c r="E33" s="21"/>
      <c r="F33" s="24">
        <f>$F$5</f>
        <v>2021</v>
      </c>
      <c r="G33" s="24">
        <f>F33+1</f>
        <v>2022</v>
      </c>
      <c r="H33" s="24">
        <f>G33+1</f>
        <v>2023</v>
      </c>
      <c r="I33" s="24">
        <f>H33+1</f>
        <v>2024</v>
      </c>
      <c r="J33" s="24">
        <f>I33+1</f>
        <v>2025</v>
      </c>
      <c r="K33" s="15"/>
      <c r="L33" s="1"/>
    </row>
    <row r="34" spans="2:11" ht="5.25" customHeight="1">
      <c r="B34" s="13"/>
      <c r="C34" s="46"/>
      <c r="D34" s="17"/>
      <c r="E34" s="46"/>
      <c r="F34" s="46"/>
      <c r="G34" s="46"/>
      <c r="H34" s="46"/>
      <c r="I34" s="46"/>
      <c r="J34" s="46"/>
      <c r="K34" s="15"/>
    </row>
    <row r="35" spans="2:11" ht="5.25" customHeight="1">
      <c r="B35" s="13"/>
      <c r="C35" s="44"/>
      <c r="D35" s="18"/>
      <c r="E35" s="44"/>
      <c r="F35" s="44"/>
      <c r="G35" s="44"/>
      <c r="H35" s="44"/>
      <c r="I35" s="44"/>
      <c r="J35" s="44"/>
      <c r="K35" s="15"/>
    </row>
    <row r="36" spans="2:11" ht="5.25" customHeight="1">
      <c r="B36" s="13"/>
      <c r="C36" s="45"/>
      <c r="D36" s="45"/>
      <c r="E36" s="45"/>
      <c r="F36" s="45"/>
      <c r="G36" s="45"/>
      <c r="H36" s="45"/>
      <c r="I36" s="45"/>
      <c r="J36" s="45"/>
      <c r="K36" s="15"/>
    </row>
    <row r="37" spans="2:11" ht="12.75">
      <c r="B37" s="13"/>
      <c r="C37" s="47" t="s">
        <v>15</v>
      </c>
      <c r="D37" s="48"/>
      <c r="E37" s="32"/>
      <c r="F37" s="139">
        <f>'P&amp;L'!E13/10^6</f>
        <v>0</v>
      </c>
      <c r="G37" s="139">
        <f>'P&amp;L'!F13/10^6</f>
        <v>0</v>
      </c>
      <c r="H37" s="139">
        <f>'P&amp;L'!G13/10^6</f>
        <v>0</v>
      </c>
      <c r="I37" s="139">
        <f>'P&amp;L'!H13/10^6</f>
        <v>0</v>
      </c>
      <c r="J37" s="139">
        <f>'P&amp;L'!I13/10^6</f>
        <v>0</v>
      </c>
      <c r="K37" s="15"/>
    </row>
    <row r="38" spans="2:11" ht="12.75">
      <c r="B38" s="49" t="s">
        <v>16</v>
      </c>
      <c r="C38" s="18"/>
      <c r="D38" s="48"/>
      <c r="E38" s="32"/>
      <c r="F38" s="139">
        <f>'P&amp;L'!E15/10^6</f>
        <v>0</v>
      </c>
      <c r="G38" s="139">
        <f>'P&amp;L'!F15/10^6</f>
        <v>0</v>
      </c>
      <c r="H38" s="139">
        <f>'P&amp;L'!G15/10^6</f>
        <v>0</v>
      </c>
      <c r="I38" s="139">
        <f>'P&amp;L'!H15/10^6</f>
        <v>0</v>
      </c>
      <c r="J38" s="139">
        <f>'P&amp;L'!I15/10^6</f>
        <v>0</v>
      </c>
      <c r="K38" s="15"/>
    </row>
    <row r="39" spans="2:11" ht="12.75">
      <c r="B39" s="49" t="s">
        <v>17</v>
      </c>
      <c r="C39" s="18"/>
      <c r="D39" s="48"/>
      <c r="E39" s="32"/>
      <c r="F39" s="139">
        <f>'P&amp;L'!E24/10^6</f>
        <v>0</v>
      </c>
      <c r="G39" s="139">
        <f>'P&amp;L'!F24/10^6</f>
        <v>0</v>
      </c>
      <c r="H39" s="139">
        <f>'P&amp;L'!G24/10^6</f>
        <v>0</v>
      </c>
      <c r="I39" s="139">
        <f>'P&amp;L'!H24/10^6</f>
        <v>0</v>
      </c>
      <c r="J39" s="139">
        <f>'P&amp;L'!I24/10^6</f>
        <v>0</v>
      </c>
      <c r="K39" s="15"/>
    </row>
    <row r="40" spans="2:11" ht="12.75">
      <c r="B40" s="49" t="s">
        <v>18</v>
      </c>
      <c r="C40" s="18"/>
      <c r="D40" s="18"/>
      <c r="E40" s="32"/>
      <c r="F40" s="139">
        <f>'P&amp;L'!E33/10^6</f>
        <v>0</v>
      </c>
      <c r="G40" s="139">
        <f>'P&amp;L'!F33/10^6</f>
        <v>0</v>
      </c>
      <c r="H40" s="139">
        <f>'P&amp;L'!G33/10^6</f>
        <v>0</v>
      </c>
      <c r="I40" s="139">
        <f>'P&amp;L'!H33/10^6</f>
        <v>0</v>
      </c>
      <c r="J40" s="139">
        <f>'P&amp;L'!I33/10^6</f>
        <v>0</v>
      </c>
      <c r="K40" s="15"/>
    </row>
    <row r="41" spans="2:11" ht="5.25" customHeight="1">
      <c r="B41" s="13"/>
      <c r="C41" s="45"/>
      <c r="D41" s="118"/>
      <c r="E41" s="119"/>
      <c r="F41" s="129"/>
      <c r="G41" s="129"/>
      <c r="H41" s="129"/>
      <c r="I41" s="129"/>
      <c r="J41" s="129"/>
      <c r="K41" s="15"/>
    </row>
    <row r="42" spans="2:11" ht="5.25" customHeight="1">
      <c r="B42" s="13"/>
      <c r="C42" s="45"/>
      <c r="D42" s="45"/>
      <c r="E42" s="50"/>
      <c r="F42" s="130"/>
      <c r="G42" s="130"/>
      <c r="H42" s="130"/>
      <c r="I42" s="130"/>
      <c r="J42" s="130"/>
      <c r="K42" s="15"/>
    </row>
    <row r="43" spans="2:11" ht="12.75">
      <c r="B43" s="49" t="s">
        <v>259</v>
      </c>
      <c r="D43" s="49"/>
      <c r="E43" s="54">
        <v>0</v>
      </c>
      <c r="F43" s="140">
        <f>('P&amp;L'!E16+'P&amp;L'!E25+'P&amp;L'!E34)/10^6</f>
        <v>0</v>
      </c>
      <c r="G43" s="140">
        <f>('P&amp;L'!F16+'P&amp;L'!F25+'P&amp;L'!F34)/10^6</f>
        <v>0</v>
      </c>
      <c r="H43" s="140">
        <f>('P&amp;L'!G16+'P&amp;L'!G25+'P&amp;L'!G34)/10^6</f>
        <v>0</v>
      </c>
      <c r="I43" s="140">
        <f>('P&amp;L'!H16+'P&amp;L'!H25+'P&amp;L'!H34)/10^6</f>
        <v>0</v>
      </c>
      <c r="J43" s="140">
        <f>('P&amp;L'!I16+'P&amp;L'!I25+'P&amp;L'!I34)/10^6</f>
        <v>0</v>
      </c>
      <c r="K43" s="15"/>
    </row>
    <row r="44" spans="2:11" ht="12.75">
      <c r="B44" s="49" t="s">
        <v>260</v>
      </c>
      <c r="D44" s="49"/>
      <c r="E44" s="54">
        <v>0</v>
      </c>
      <c r="F44" s="140">
        <f>('P&amp;L'!E17+'P&amp;L'!E26+'P&amp;L'!E35)/10^6</f>
        <v>0</v>
      </c>
      <c r="G44" s="140">
        <f>('P&amp;L'!F17+'P&amp;L'!F26+'P&amp;L'!F35)/10^6</f>
        <v>0</v>
      </c>
      <c r="H44" s="140">
        <f>('P&amp;L'!G17+'P&amp;L'!G26+'P&amp;L'!G35)/10^6</f>
        <v>0</v>
      </c>
      <c r="I44" s="140">
        <f>('P&amp;L'!H17+'P&amp;L'!H26+'P&amp;L'!H35)/10^6</f>
        <v>0</v>
      </c>
      <c r="J44" s="140">
        <f>('P&amp;L'!I17+'P&amp;L'!I26+'P&amp;L'!I35)/10^6</f>
        <v>0</v>
      </c>
      <c r="K44" s="15"/>
    </row>
    <row r="45" spans="2:11" ht="12.75">
      <c r="B45" s="49" t="s">
        <v>261</v>
      </c>
      <c r="D45" s="49"/>
      <c r="E45" s="54">
        <v>0</v>
      </c>
      <c r="F45" s="140">
        <f>('P&amp;L'!E18+'P&amp;L'!E27+'P&amp;L'!E36)/10^6</f>
        <v>0</v>
      </c>
      <c r="G45" s="140">
        <f>('P&amp;L'!F18+'P&amp;L'!F27+'P&amp;L'!F36)/10^6</f>
        <v>0</v>
      </c>
      <c r="H45" s="140">
        <f>('P&amp;L'!G18+'P&amp;L'!G27+'P&amp;L'!G36)/10^6</f>
        <v>0</v>
      </c>
      <c r="I45" s="140">
        <f>('P&amp;L'!H18+'P&amp;L'!H27+'P&amp;L'!H36)/10^6</f>
        <v>0</v>
      </c>
      <c r="J45" s="140">
        <f>('P&amp;L'!I18+'P&amp;L'!I27+'P&amp;L'!I36)/10^6</f>
        <v>0</v>
      </c>
      <c r="K45" s="15"/>
    </row>
    <row r="46" spans="2:11" ht="12.75">
      <c r="B46" s="49" t="s">
        <v>263</v>
      </c>
      <c r="D46" s="49"/>
      <c r="E46" s="54">
        <v>0</v>
      </c>
      <c r="F46" s="140">
        <f>('P&amp;L'!E19+'P&amp;L'!E28+'P&amp;L'!E37)/10^6</f>
        <v>0</v>
      </c>
      <c r="G46" s="140">
        <f>('P&amp;L'!F19+'P&amp;L'!F28+'P&amp;L'!F37)/10^6</f>
        <v>0</v>
      </c>
      <c r="H46" s="140">
        <f>('P&amp;L'!G19+'P&amp;L'!G28+'P&amp;L'!G37)/10^6</f>
        <v>0</v>
      </c>
      <c r="I46" s="140">
        <f>('P&amp;L'!H19+'P&amp;L'!H28+'P&amp;L'!H37)/10^6</f>
        <v>0</v>
      </c>
      <c r="J46" s="140">
        <f>('P&amp;L'!I19+'P&amp;L'!I28+'P&amp;L'!I37)/10^6</f>
        <v>0</v>
      </c>
      <c r="K46" s="15"/>
    </row>
    <row r="47" spans="2:11" ht="12.75">
      <c r="B47" s="49" t="s">
        <v>264</v>
      </c>
      <c r="D47" s="49"/>
      <c r="E47" s="54">
        <v>0</v>
      </c>
      <c r="F47" s="140">
        <f>('P&amp;L'!E20+'P&amp;L'!E29+'P&amp;L'!E38)/10^6</f>
        <v>0</v>
      </c>
      <c r="G47" s="140">
        <f>('P&amp;L'!F20+'P&amp;L'!F29+'P&amp;L'!F38)/10^6</f>
        <v>0</v>
      </c>
      <c r="H47" s="140">
        <f>('P&amp;L'!G20+'P&amp;L'!G29+'P&amp;L'!G38)/10^6</f>
        <v>0</v>
      </c>
      <c r="I47" s="140">
        <f>('P&amp;L'!H20+'P&amp;L'!H29+'P&amp;L'!H38)/10^6</f>
        <v>0</v>
      </c>
      <c r="J47" s="140">
        <f>('P&amp;L'!I20+'P&amp;L'!I29+'P&amp;L'!I38)/10^6</f>
        <v>0</v>
      </c>
      <c r="K47" s="15"/>
    </row>
    <row r="48" spans="2:11" ht="12.75">
      <c r="B48" s="49" t="s">
        <v>265</v>
      </c>
      <c r="D48" s="49"/>
      <c r="E48" s="54">
        <v>0</v>
      </c>
      <c r="F48" s="140">
        <f>('P&amp;L'!E21+'P&amp;L'!E30+'P&amp;L'!E39)/10^6</f>
        <v>0</v>
      </c>
      <c r="G48" s="140">
        <f>('P&amp;L'!F21+'P&amp;L'!F30+'P&amp;L'!F39)/10^6</f>
        <v>0</v>
      </c>
      <c r="H48" s="140">
        <f>('P&amp;L'!G21+'P&amp;L'!G30+'P&amp;L'!G39)/10^6</f>
        <v>0</v>
      </c>
      <c r="I48" s="140">
        <f>('P&amp;L'!H21+'P&amp;L'!H30+'P&amp;L'!H39)/10^6</f>
        <v>0</v>
      </c>
      <c r="J48" s="140">
        <f>('P&amp;L'!I21+'P&amp;L'!I30+'P&amp;L'!I39)/10^6</f>
        <v>0</v>
      </c>
      <c r="K48" s="15"/>
    </row>
    <row r="49" spans="2:11" ht="12.75">
      <c r="B49" s="49" t="s">
        <v>266</v>
      </c>
      <c r="D49" s="49"/>
      <c r="E49" s="54">
        <v>0</v>
      </c>
      <c r="F49" s="140">
        <f>('P&amp;L'!E22+'P&amp;L'!E31+'P&amp;L'!E40)/10^6</f>
        <v>0</v>
      </c>
      <c r="G49" s="140">
        <f>('P&amp;L'!F22+'P&amp;L'!F31+'P&amp;L'!F40)/10^6</f>
        <v>0</v>
      </c>
      <c r="H49" s="140">
        <f>('P&amp;L'!G22+'P&amp;L'!G31+'P&amp;L'!G40)/10^6</f>
        <v>0</v>
      </c>
      <c r="I49" s="140">
        <f>('P&amp;L'!H22+'P&amp;L'!H31+'P&amp;L'!H40)/10^6</f>
        <v>0</v>
      </c>
      <c r="J49" s="140">
        <f>('P&amp;L'!I22+'P&amp;L'!I31+'P&amp;L'!I40)/10^6</f>
        <v>0</v>
      </c>
      <c r="K49" s="15"/>
    </row>
    <row r="50" spans="2:11" ht="5.25" customHeight="1">
      <c r="B50" s="13"/>
      <c r="C50" s="45"/>
      <c r="D50" s="45"/>
      <c r="E50" s="50"/>
      <c r="F50" s="141"/>
      <c r="G50" s="141"/>
      <c r="H50" s="141"/>
      <c r="I50" s="141"/>
      <c r="J50" s="141"/>
      <c r="K50" s="15"/>
    </row>
    <row r="51" spans="2:11" ht="12.75">
      <c r="B51" s="13"/>
      <c r="C51" s="47" t="s">
        <v>19</v>
      </c>
      <c r="D51" s="48"/>
      <c r="E51" s="32"/>
      <c r="F51" s="139">
        <f>'P&amp;L'!E47/10^6</f>
        <v>0</v>
      </c>
      <c r="G51" s="139">
        <f>'P&amp;L'!F47/10^6</f>
        <v>0</v>
      </c>
      <c r="H51" s="139">
        <f>'P&amp;L'!G47/10^6</f>
        <v>0</v>
      </c>
      <c r="I51" s="139">
        <f>'P&amp;L'!H47/10^6</f>
        <v>0</v>
      </c>
      <c r="J51" s="139">
        <f>'P&amp;L'!I47/10^6</f>
        <v>0</v>
      </c>
      <c r="K51" s="15"/>
    </row>
    <row r="52" spans="2:11" ht="5.25" customHeight="1">
      <c r="B52" s="13"/>
      <c r="C52" s="45"/>
      <c r="D52" s="51"/>
      <c r="E52" s="52"/>
      <c r="F52" s="131"/>
      <c r="G52" s="131"/>
      <c r="H52" s="131"/>
      <c r="I52" s="131"/>
      <c r="J52" s="131"/>
      <c r="K52" s="15"/>
    </row>
    <row r="53" spans="2:11" ht="12.75">
      <c r="B53" s="13"/>
      <c r="C53" s="53" t="s">
        <v>244</v>
      </c>
      <c r="D53" s="53"/>
      <c r="E53" s="54"/>
      <c r="F53" s="140">
        <f>'P&amp;L'!E60/10^6</f>
        <v>0</v>
      </c>
      <c r="G53" s="140">
        <f>'P&amp;L'!F60/10^6</f>
        <v>0</v>
      </c>
      <c r="H53" s="140">
        <f>'P&amp;L'!G60/10^6</f>
        <v>0</v>
      </c>
      <c r="I53" s="140">
        <f>'P&amp;L'!H60/10^6</f>
        <v>0</v>
      </c>
      <c r="J53" s="140">
        <f>'P&amp;L'!I60/10^6</f>
        <v>0</v>
      </c>
      <c r="K53" s="15"/>
    </row>
    <row r="54" spans="2:11" ht="5.25" customHeight="1">
      <c r="B54" s="13"/>
      <c r="C54" s="53"/>
      <c r="D54" s="53"/>
      <c r="E54" s="54"/>
      <c r="F54" s="140"/>
      <c r="G54" s="140"/>
      <c r="H54" s="140"/>
      <c r="I54" s="140"/>
      <c r="J54" s="140"/>
      <c r="K54" s="15"/>
    </row>
    <row r="55" spans="2:11" ht="12.75">
      <c r="B55" s="13"/>
      <c r="C55" s="158" t="s">
        <v>20</v>
      </c>
      <c r="D55" s="158"/>
      <c r="E55" s="32"/>
      <c r="F55" s="139">
        <f>'P&amp;L'!E62/10^6</f>
        <v>0</v>
      </c>
      <c r="G55" s="139">
        <f>'P&amp;L'!F62/10^6</f>
        <v>0</v>
      </c>
      <c r="H55" s="139">
        <f>'P&amp;L'!G62/10^6</f>
        <v>0</v>
      </c>
      <c r="I55" s="139">
        <f>'P&amp;L'!H62/10^6</f>
        <v>0</v>
      </c>
      <c r="J55" s="139">
        <f>'P&amp;L'!I62/10^6</f>
        <v>0</v>
      </c>
      <c r="K55" s="15"/>
    </row>
    <row r="56" spans="2:11" ht="11.25" customHeight="1" thickBot="1">
      <c r="B56" s="34"/>
      <c r="C56" s="55"/>
      <c r="D56" s="56"/>
      <c r="E56" s="57"/>
      <c r="F56" s="57"/>
      <c r="G56" s="57"/>
      <c r="H56" s="57"/>
      <c r="I56" s="57"/>
      <c r="J56" s="57"/>
      <c r="K56" s="37"/>
    </row>
    <row r="57" spans="3:10" ht="13.5" thickBot="1">
      <c r="C57" s="45"/>
      <c r="D57" s="51"/>
      <c r="E57" s="58"/>
      <c r="F57" s="58"/>
      <c r="G57" s="58"/>
      <c r="H57" s="58"/>
      <c r="I57" s="58"/>
      <c r="J57" s="58"/>
    </row>
    <row r="58" spans="2:11" ht="11.25" customHeight="1">
      <c r="B58" s="40"/>
      <c r="C58" s="61"/>
      <c r="D58" s="61"/>
      <c r="E58" s="61"/>
      <c r="F58" s="61"/>
      <c r="G58" s="61"/>
      <c r="H58" s="61"/>
      <c r="I58" s="61"/>
      <c r="J58" s="61"/>
      <c r="K58" s="43"/>
    </row>
    <row r="59" spans="1:12" s="16" customFormat="1" ht="12.75">
      <c r="A59" s="1"/>
      <c r="B59" s="13"/>
      <c r="C59" s="123" t="s">
        <v>292</v>
      </c>
      <c r="D59" s="125"/>
      <c r="E59" s="126"/>
      <c r="F59" s="126"/>
      <c r="G59" s="126"/>
      <c r="H59" s="126"/>
      <c r="I59" s="126"/>
      <c r="J59" s="126"/>
      <c r="K59" s="15"/>
      <c r="L59" s="1"/>
    </row>
    <row r="60" spans="2:11" ht="4.5" customHeight="1">
      <c r="B60" s="13"/>
      <c r="C60" s="18"/>
      <c r="D60" s="18"/>
      <c r="E60" s="18"/>
      <c r="F60" s="18"/>
      <c r="G60" s="18"/>
      <c r="H60" s="18"/>
      <c r="I60" s="18"/>
      <c r="J60" s="18"/>
      <c r="K60" s="15"/>
    </row>
    <row r="61" spans="2:11" ht="12.75">
      <c r="B61" s="13"/>
      <c r="C61" s="44"/>
      <c r="D61" s="59"/>
      <c r="E61" s="21"/>
      <c r="F61" s="157" t="s">
        <v>8</v>
      </c>
      <c r="G61" s="157"/>
      <c r="H61" s="157"/>
      <c r="I61" s="157"/>
      <c r="J61" s="157"/>
      <c r="K61" s="15"/>
    </row>
    <row r="62" spans="2:11" ht="12.75">
      <c r="B62" s="13"/>
      <c r="C62" s="44"/>
      <c r="D62" s="18"/>
      <c r="E62" s="21"/>
      <c r="F62" s="24">
        <f>$F$5</f>
        <v>2021</v>
      </c>
      <c r="G62" s="24">
        <f>F62+1</f>
        <v>2022</v>
      </c>
      <c r="H62" s="24">
        <f>G62+1</f>
        <v>2023</v>
      </c>
      <c r="I62" s="24">
        <f>H62+1</f>
        <v>2024</v>
      </c>
      <c r="J62" s="24">
        <f>I62+1</f>
        <v>2025</v>
      </c>
      <c r="K62" s="15"/>
    </row>
    <row r="63" spans="2:11" ht="5.25" customHeight="1">
      <c r="B63" s="13"/>
      <c r="C63" s="44"/>
      <c r="D63" s="18"/>
      <c r="E63" s="21"/>
      <c r="F63" s="21"/>
      <c r="G63" s="21"/>
      <c r="H63" s="21"/>
      <c r="I63" s="21"/>
      <c r="J63" s="21"/>
      <c r="K63" s="15"/>
    </row>
    <row r="64" spans="2:11" ht="5.25" customHeight="1">
      <c r="B64" s="13"/>
      <c r="C64" s="44"/>
      <c r="D64" s="18"/>
      <c r="E64" s="21"/>
      <c r="F64" s="21"/>
      <c r="G64" s="21"/>
      <c r="H64" s="21"/>
      <c r="I64" s="21"/>
      <c r="J64" s="21"/>
      <c r="K64" s="15"/>
    </row>
    <row r="65" spans="2:11" ht="12.75">
      <c r="B65" s="13"/>
      <c r="C65" s="20" t="s">
        <v>21</v>
      </c>
      <c r="D65" s="18"/>
      <c r="E65" s="62"/>
      <c r="F65" s="63" t="str">
        <f>'Other info'!E12</f>
        <v>-</v>
      </c>
      <c r="G65" s="63" t="str">
        <f>'Other info'!G12</f>
        <v>-</v>
      </c>
      <c r="H65" s="63" t="str">
        <f>'Other info'!I12</f>
        <v>-</v>
      </c>
      <c r="I65" s="63" t="str">
        <f>'Other info'!K12</f>
        <v>-</v>
      </c>
      <c r="J65" s="63" t="str">
        <f>'Other info'!M12</f>
        <v>-</v>
      </c>
      <c r="K65" s="15"/>
    </row>
    <row r="66" spans="2:11" ht="12.75">
      <c r="B66" s="13"/>
      <c r="C66" s="64" t="s">
        <v>22</v>
      </c>
      <c r="D66" s="18"/>
      <c r="E66" s="65"/>
      <c r="F66" s="65"/>
      <c r="G66" s="65" t="e">
        <f>G65/F65-1</f>
        <v>#VALUE!</v>
      </c>
      <c r="H66" s="65" t="e">
        <f>H65/G65-1</f>
        <v>#VALUE!</v>
      </c>
      <c r="I66" s="65" t="e">
        <f>I65/H65-1</f>
        <v>#VALUE!</v>
      </c>
      <c r="J66" s="65" t="e">
        <f>J65/I65-1</f>
        <v>#VALUE!</v>
      </c>
      <c r="K66" s="15"/>
    </row>
    <row r="67" spans="2:11" ht="12.75">
      <c r="B67" s="13"/>
      <c r="C67" s="64"/>
      <c r="D67" s="18"/>
      <c r="E67" s="52"/>
      <c r="F67" s="52"/>
      <c r="G67" s="52"/>
      <c r="H67" s="52"/>
      <c r="I67" s="52"/>
      <c r="J67" s="52"/>
      <c r="K67" s="15"/>
    </row>
    <row r="68" spans="2:11" ht="12.75">
      <c r="B68" s="13"/>
      <c r="C68" s="20" t="s">
        <v>23</v>
      </c>
      <c r="D68" s="18"/>
      <c r="E68" s="18"/>
      <c r="F68" s="66">
        <f>'Other info'!E26</f>
        <v>0</v>
      </c>
      <c r="G68" s="18"/>
      <c r="H68" s="18"/>
      <c r="I68" s="18"/>
      <c r="J68" s="18"/>
      <c r="K68" s="15"/>
    </row>
    <row r="69" spans="2:11" ht="12.75">
      <c r="B69" s="13"/>
      <c r="C69" s="67" t="s">
        <v>24</v>
      </c>
      <c r="D69" s="18"/>
      <c r="E69" s="18"/>
      <c r="F69" s="18"/>
      <c r="G69" s="18"/>
      <c r="H69" s="18"/>
      <c r="I69" s="18"/>
      <c r="J69" s="18"/>
      <c r="K69" s="15"/>
    </row>
    <row r="70" spans="2:11" ht="12.75">
      <c r="B70" s="13"/>
      <c r="C70" s="18"/>
      <c r="D70" s="18"/>
      <c r="E70" s="18"/>
      <c r="F70" s="18"/>
      <c r="G70" s="18"/>
      <c r="H70" s="18"/>
      <c r="I70" s="18"/>
      <c r="J70" s="18"/>
      <c r="K70" s="15"/>
    </row>
    <row r="71" spans="2:11" ht="12.75">
      <c r="B71" s="13"/>
      <c r="C71" s="20" t="s">
        <v>25</v>
      </c>
      <c r="D71" s="18"/>
      <c r="E71" s="18"/>
      <c r="F71" s="66">
        <f>'Other info'!G41</f>
        <v>0</v>
      </c>
      <c r="G71" s="18"/>
      <c r="H71" s="18"/>
      <c r="I71" s="18"/>
      <c r="J71" s="18"/>
      <c r="K71" s="15"/>
    </row>
    <row r="72" spans="2:11" ht="5.25" customHeight="1">
      <c r="B72" s="13"/>
      <c r="C72" s="20"/>
      <c r="D72" s="18"/>
      <c r="E72" s="18"/>
      <c r="F72" s="60"/>
      <c r="G72" s="18"/>
      <c r="H72" s="18"/>
      <c r="I72" s="18"/>
      <c r="J72" s="18"/>
      <c r="K72" s="15"/>
    </row>
    <row r="73" spans="2:11" ht="12.75">
      <c r="B73" s="13"/>
      <c r="C73" s="67" t="s">
        <v>26</v>
      </c>
      <c r="D73" s="18"/>
      <c r="E73" s="18"/>
      <c r="F73" s="68">
        <f>IF('Other info'!U14=0,"",'Other info'!U14)</f>
      </c>
      <c r="G73" s="18"/>
      <c r="H73" s="18"/>
      <c r="I73" s="18"/>
      <c r="J73" s="18"/>
      <c r="K73" s="15"/>
    </row>
    <row r="74" spans="2:11" ht="11.25" customHeight="1" thickBot="1">
      <c r="B74" s="34"/>
      <c r="C74" s="69"/>
      <c r="D74" s="69"/>
      <c r="E74" s="69"/>
      <c r="F74" s="69"/>
      <c r="G74" s="69"/>
      <c r="H74" s="69"/>
      <c r="I74" s="69"/>
      <c r="J74" s="69"/>
      <c r="K74" s="37"/>
    </row>
    <row r="75" ht="12.75"/>
    <row r="76" ht="11.25" customHeight="1" thickBot="1"/>
    <row r="77" spans="2:11" ht="12.75">
      <c r="B77" s="40"/>
      <c r="C77" s="61"/>
      <c r="D77" s="61"/>
      <c r="E77" s="61"/>
      <c r="F77" s="61"/>
      <c r="G77" s="61"/>
      <c r="H77" s="61"/>
      <c r="I77" s="61"/>
      <c r="J77" s="61"/>
      <c r="K77" s="43"/>
    </row>
    <row r="78" spans="2:11" ht="12.75">
      <c r="B78" s="13"/>
      <c r="C78" s="18"/>
      <c r="D78" s="18"/>
      <c r="E78" s="18"/>
      <c r="F78" s="18"/>
      <c r="G78" s="18"/>
      <c r="H78" s="18"/>
      <c r="I78" s="18"/>
      <c r="J78" s="18"/>
      <c r="K78" s="15"/>
    </row>
    <row r="79" spans="2:11" ht="12.75">
      <c r="B79" s="13"/>
      <c r="C79" s="18"/>
      <c r="D79" s="18"/>
      <c r="E79" s="18"/>
      <c r="F79" s="18"/>
      <c r="G79" s="18"/>
      <c r="H79" s="18"/>
      <c r="I79" s="18"/>
      <c r="J79" s="18"/>
      <c r="K79" s="15"/>
    </row>
    <row r="80" spans="2:11" ht="12.75">
      <c r="B80" s="13"/>
      <c r="C80" s="18"/>
      <c r="D80" s="18"/>
      <c r="E80" s="18"/>
      <c r="F80" s="18"/>
      <c r="G80" s="18"/>
      <c r="H80" s="18"/>
      <c r="I80" s="18"/>
      <c r="J80" s="18"/>
      <c r="K80" s="15"/>
    </row>
    <row r="81" spans="2:11" ht="12.75">
      <c r="B81" s="13"/>
      <c r="C81" s="18"/>
      <c r="D81" s="18"/>
      <c r="E81" s="18"/>
      <c r="F81" s="18"/>
      <c r="G81" s="18"/>
      <c r="H81" s="18"/>
      <c r="I81" s="18"/>
      <c r="J81" s="18"/>
      <c r="K81" s="15"/>
    </row>
    <row r="82" spans="2:11" ht="12.75">
      <c r="B82" s="13"/>
      <c r="C82" s="18"/>
      <c r="D82" s="18"/>
      <c r="E82" s="18"/>
      <c r="F82" s="18"/>
      <c r="G82" s="18"/>
      <c r="H82" s="18"/>
      <c r="I82" s="18"/>
      <c r="J82" s="18"/>
      <c r="K82" s="15"/>
    </row>
    <row r="83" spans="2:11" ht="12.75">
      <c r="B83" s="13"/>
      <c r="C83" s="18"/>
      <c r="D83" s="18"/>
      <c r="E83" s="18"/>
      <c r="F83" s="18"/>
      <c r="G83" s="18"/>
      <c r="H83" s="18"/>
      <c r="I83" s="18"/>
      <c r="J83" s="18"/>
      <c r="K83" s="15"/>
    </row>
    <row r="84" spans="2:11" ht="12.75">
      <c r="B84" s="13"/>
      <c r="C84" s="18"/>
      <c r="D84" s="18"/>
      <c r="E84" s="18"/>
      <c r="F84" s="18"/>
      <c r="G84" s="18"/>
      <c r="H84" s="18"/>
      <c r="I84" s="18"/>
      <c r="J84" s="18"/>
      <c r="K84" s="15"/>
    </row>
    <row r="85" spans="2:11" ht="12.75">
      <c r="B85" s="13"/>
      <c r="C85" s="18"/>
      <c r="D85" s="18"/>
      <c r="E85" s="18"/>
      <c r="F85" s="18"/>
      <c r="G85" s="18"/>
      <c r="H85" s="18"/>
      <c r="I85" s="18"/>
      <c r="J85" s="18"/>
      <c r="K85" s="15"/>
    </row>
    <row r="86" spans="2:11" ht="12.75">
      <c r="B86" s="13"/>
      <c r="C86" s="18"/>
      <c r="D86" s="18"/>
      <c r="E86" s="18"/>
      <c r="F86" s="18"/>
      <c r="G86" s="18"/>
      <c r="H86" s="18"/>
      <c r="I86" s="18"/>
      <c r="J86" s="18"/>
      <c r="K86" s="15"/>
    </row>
    <row r="87" spans="2:11" ht="12.75">
      <c r="B87" s="13"/>
      <c r="C87" s="18"/>
      <c r="D87" s="18"/>
      <c r="E87" s="18"/>
      <c r="F87" s="18"/>
      <c r="G87" s="18"/>
      <c r="H87" s="18"/>
      <c r="I87" s="18"/>
      <c r="J87" s="18"/>
      <c r="K87" s="15"/>
    </row>
    <row r="88" spans="2:11" ht="12.75">
      <c r="B88" s="13"/>
      <c r="C88" s="18"/>
      <c r="D88" s="18"/>
      <c r="E88" s="18"/>
      <c r="F88" s="18"/>
      <c r="G88" s="18"/>
      <c r="H88" s="18"/>
      <c r="I88" s="18"/>
      <c r="J88" s="18"/>
      <c r="K88" s="15"/>
    </row>
    <row r="89" spans="2:11" ht="12.75">
      <c r="B89" s="13"/>
      <c r="C89" s="18"/>
      <c r="D89" s="18"/>
      <c r="E89" s="18"/>
      <c r="F89" s="18"/>
      <c r="G89" s="18"/>
      <c r="H89" s="18"/>
      <c r="I89" s="18"/>
      <c r="J89" s="18"/>
      <c r="K89" s="15"/>
    </row>
    <row r="90" spans="2:11" ht="12.75">
      <c r="B90" s="13"/>
      <c r="C90" s="18"/>
      <c r="D90" s="18"/>
      <c r="E90" s="18"/>
      <c r="F90" s="18"/>
      <c r="G90" s="18"/>
      <c r="H90" s="18"/>
      <c r="I90" s="18"/>
      <c r="J90" s="18"/>
      <c r="K90" s="15"/>
    </row>
    <row r="91" spans="2:11" ht="12.75">
      <c r="B91" s="13"/>
      <c r="C91" s="18"/>
      <c r="D91" s="18"/>
      <c r="E91" s="18"/>
      <c r="F91" s="18"/>
      <c r="G91" s="18"/>
      <c r="H91" s="18"/>
      <c r="I91" s="18"/>
      <c r="J91" s="18"/>
      <c r="K91" s="15"/>
    </row>
    <row r="92" spans="2:11" ht="12.75">
      <c r="B92" s="13"/>
      <c r="C92" s="18"/>
      <c r="D92" s="18"/>
      <c r="E92" s="18"/>
      <c r="F92" s="18"/>
      <c r="G92" s="18"/>
      <c r="H92" s="18"/>
      <c r="I92" s="18"/>
      <c r="J92" s="18"/>
      <c r="K92" s="15"/>
    </row>
    <row r="93" spans="2:11" ht="12.75">
      <c r="B93" s="13"/>
      <c r="C93" s="18"/>
      <c r="D93" s="18"/>
      <c r="E93" s="18"/>
      <c r="F93" s="18"/>
      <c r="G93" s="18"/>
      <c r="H93" s="18"/>
      <c r="I93" s="18"/>
      <c r="J93" s="18"/>
      <c r="K93" s="15"/>
    </row>
    <row r="94" spans="2:11" ht="11.25" customHeight="1" thickBot="1">
      <c r="B94" s="34"/>
      <c r="C94" s="69"/>
      <c r="D94" s="69"/>
      <c r="E94" s="69"/>
      <c r="F94" s="69"/>
      <c r="G94" s="69"/>
      <c r="H94" s="69"/>
      <c r="I94" s="69"/>
      <c r="J94" s="69"/>
      <c r="K94" s="37"/>
    </row>
    <row r="95" ht="11.25" customHeight="1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</sheetData>
  <sheetProtection selectLockedCells="1" selectUnlockedCells="1"/>
  <protectedRanges>
    <protectedRange sqref="F9 F5:F6" name="Range1"/>
  </protectedRanges>
  <mergeCells count="12">
    <mergeCell ref="D4:G4"/>
    <mergeCell ref="F5:G5"/>
    <mergeCell ref="F6:G6"/>
    <mergeCell ref="F7:G7"/>
    <mergeCell ref="F9:G9"/>
    <mergeCell ref="F8:G8"/>
    <mergeCell ref="F61:J61"/>
    <mergeCell ref="F15:J15"/>
    <mergeCell ref="C24:D24"/>
    <mergeCell ref="C26:D26"/>
    <mergeCell ref="F32:J32"/>
    <mergeCell ref="C55:D55"/>
  </mergeCells>
  <conditionalFormatting sqref="C53:D54">
    <cfRule type="expression" priority="6" dxfId="0" stopIfTrue="1">
      <formula>Index!#REF!=1</formula>
    </cfRule>
  </conditionalFormatting>
  <conditionalFormatting sqref="E66:J66">
    <cfRule type="containsErrors" priority="5" dxfId="6">
      <formula>ISERROR(E66)</formula>
    </cfRule>
  </conditionalFormatting>
  <conditionalFormatting sqref="D43:D49 B38:B40">
    <cfRule type="expression" priority="4" dxfId="0" stopIfTrue="1">
      <formula>Index!#REF!=1</formula>
    </cfRule>
  </conditionalFormatting>
  <conditionalFormatting sqref="B43:B49">
    <cfRule type="expression" priority="3" dxfId="0" stopIfTrue="1">
      <formula>Index!#REF!=1</formula>
    </cfRule>
  </conditionalFormatting>
  <conditionalFormatting sqref="B43:B49">
    <cfRule type="expression" priority="1" dxfId="0" stopIfTrue="1">
      <formula>Index!#REF!=1</formula>
    </cfRule>
  </conditionalFormatting>
  <dataValidations count="2">
    <dataValidation type="list" allowBlank="1" showInputMessage="1" showErrorMessage="1" sqref="F9:G9">
      <formula1>$N$5:$N$9</formula1>
    </dataValidation>
    <dataValidation type="list" allowBlank="1" showInputMessage="1" showErrorMessage="1" sqref="F6">
      <formula1>Currency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  <ignoredErrors>
    <ignoredError sqref="G66:J6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43"/>
  <sheetViews>
    <sheetView zoomScalePageLayoutView="0" workbookViewId="0" topLeftCell="A31">
      <selection activeCell="I11" sqref="I11"/>
    </sheetView>
  </sheetViews>
  <sheetFormatPr defaultColWidth="0" defaultRowHeight="12.75" customHeight="1" zeroHeight="1"/>
  <cols>
    <col min="1" max="1" width="9.140625" style="1" customWidth="1"/>
    <col min="2" max="2" width="2.140625" style="1" customWidth="1"/>
    <col min="3" max="3" width="45.57421875" style="1" bestFit="1" customWidth="1"/>
    <col min="4" max="4" width="1.28515625" style="1" customWidth="1"/>
    <col min="5" max="5" width="9.140625" style="1" customWidth="1"/>
    <col min="6" max="6" width="9.57421875" style="1" bestFit="1" customWidth="1"/>
    <col min="7" max="7" width="8.421875" style="1" bestFit="1" customWidth="1"/>
    <col min="8" max="9" width="9.140625" style="1" customWidth="1"/>
    <col min="10" max="10" width="2.140625" style="1" customWidth="1"/>
    <col min="11" max="11" width="9.140625" style="1" customWidth="1"/>
    <col min="12" max="20" width="0" style="1" hidden="1" customWidth="1"/>
    <col min="21" max="16384" width="9.140625" style="1" hidden="1" customWidth="1"/>
  </cols>
  <sheetData>
    <row r="1" ht="12.75" customHeight="1"/>
    <row r="2" ht="12.75" customHeight="1"/>
    <row r="3" ht="12.75" customHeight="1"/>
    <row r="4" ht="12.75" customHeight="1"/>
    <row r="5" spans="1:8" ht="37.5" customHeight="1">
      <c r="A5" s="70" t="s">
        <v>27</v>
      </c>
      <c r="H5" s="8">
        <f>Index!$F$7</f>
        <v>0</v>
      </c>
    </row>
    <row r="6" spans="1:8" ht="12.75">
      <c r="A6" s="87" t="s">
        <v>278</v>
      </c>
      <c r="H6" s="1">
        <f>Index!$F$9</f>
        <v>0</v>
      </c>
    </row>
    <row r="7" ht="13.5" thickBot="1">
      <c r="A7" s="70"/>
    </row>
    <row r="8" spans="2:10" ht="11.25" customHeight="1">
      <c r="B8" s="40"/>
      <c r="C8" s="61"/>
      <c r="D8" s="61"/>
      <c r="E8" s="61"/>
      <c r="F8" s="61"/>
      <c r="G8" s="61"/>
      <c r="H8" s="61"/>
      <c r="I8" s="61"/>
      <c r="J8" s="110"/>
    </row>
    <row r="9" spans="2:10" ht="12.75">
      <c r="B9" s="13"/>
      <c r="C9" s="18"/>
      <c r="D9" s="18"/>
      <c r="E9" s="157" t="s">
        <v>8</v>
      </c>
      <c r="F9" s="157"/>
      <c r="G9" s="157"/>
      <c r="H9" s="157"/>
      <c r="I9" s="157"/>
      <c r="J9" s="15"/>
    </row>
    <row r="10" spans="2:10" ht="12.75">
      <c r="B10" s="13"/>
      <c r="C10" s="20">
        <f>Index!$F$6</f>
        <v>0</v>
      </c>
      <c r="D10" s="18"/>
      <c r="E10" s="24">
        <f>Index!$F$5</f>
        <v>2021</v>
      </c>
      <c r="F10" s="24">
        <f>E10+1</f>
        <v>2022</v>
      </c>
      <c r="G10" s="24">
        <f>F10+1</f>
        <v>2023</v>
      </c>
      <c r="H10" s="24">
        <f>G10+1</f>
        <v>2024</v>
      </c>
      <c r="I10" s="24">
        <f>H10+1</f>
        <v>2025</v>
      </c>
      <c r="J10" s="15"/>
    </row>
    <row r="11" spans="2:10" ht="4.5" customHeight="1">
      <c r="B11" s="13"/>
      <c r="C11" s="18"/>
      <c r="D11" s="18"/>
      <c r="E11" s="108"/>
      <c r="F11" s="108"/>
      <c r="G11" s="108"/>
      <c r="H11" s="108"/>
      <c r="I11" s="108"/>
      <c r="J11" s="15"/>
    </row>
    <row r="12" spans="2:10" ht="12.75">
      <c r="B12" s="13"/>
      <c r="C12" s="168" t="s">
        <v>28</v>
      </c>
      <c r="D12" s="168"/>
      <c r="E12" s="144">
        <f>E18+E14</f>
        <v>0</v>
      </c>
      <c r="F12" s="144">
        <f>F18+F14</f>
        <v>0</v>
      </c>
      <c r="G12" s="144">
        <f>G18+G14</f>
        <v>0</v>
      </c>
      <c r="H12" s="144">
        <f>H18+H14</f>
        <v>0</v>
      </c>
      <c r="I12" s="144">
        <f>I18+I14</f>
        <v>0</v>
      </c>
      <c r="J12" s="15"/>
    </row>
    <row r="13" spans="2:10" ht="4.5" customHeight="1">
      <c r="B13" s="13"/>
      <c r="C13" s="18"/>
      <c r="D13" s="18"/>
      <c r="E13" s="146"/>
      <c r="F13" s="146"/>
      <c r="G13" s="146"/>
      <c r="H13" s="146"/>
      <c r="I13" s="146"/>
      <c r="J13" s="15"/>
    </row>
    <row r="14" spans="2:10" ht="12.75">
      <c r="B14" s="13"/>
      <c r="C14" s="47" t="s">
        <v>9</v>
      </c>
      <c r="D14" s="48"/>
      <c r="E14" s="145">
        <f>SUM(E15:E16)</f>
        <v>0</v>
      </c>
      <c r="F14" s="145">
        <f>SUM(F15:F16)</f>
        <v>0</v>
      </c>
      <c r="G14" s="145">
        <f>SUM(G15:G16)</f>
        <v>0</v>
      </c>
      <c r="H14" s="145">
        <f>SUM(H15:H16)</f>
        <v>0</v>
      </c>
      <c r="I14" s="145">
        <f>SUM(I15:I16)</f>
        <v>0</v>
      </c>
      <c r="J14" s="15"/>
    </row>
    <row r="15" spans="2:10" ht="12.75">
      <c r="B15" s="13"/>
      <c r="C15" s="71" t="s">
        <v>29</v>
      </c>
      <c r="D15" s="48"/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15"/>
    </row>
    <row r="16" spans="2:10" ht="12.75">
      <c r="B16" s="13"/>
      <c r="C16" s="71" t="s">
        <v>30</v>
      </c>
      <c r="D16" s="48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15"/>
    </row>
    <row r="17" spans="2:10" ht="4.5" customHeight="1">
      <c r="B17" s="13"/>
      <c r="C17" s="72"/>
      <c r="D17" s="48"/>
      <c r="E17" s="73"/>
      <c r="F17" s="73"/>
      <c r="G17" s="73"/>
      <c r="H17" s="73"/>
      <c r="I17" s="73"/>
      <c r="J17" s="15"/>
    </row>
    <row r="18" spans="2:10" ht="12.75">
      <c r="B18" s="13"/>
      <c r="C18" s="47" t="s">
        <v>10</v>
      </c>
      <c r="D18" s="48"/>
      <c r="E18" s="145">
        <f>SUM(E19:E21)</f>
        <v>0</v>
      </c>
      <c r="F18" s="145">
        <f>SUM(F19:F21)</f>
        <v>0</v>
      </c>
      <c r="G18" s="145">
        <f>SUM(G19:G21)</f>
        <v>0</v>
      </c>
      <c r="H18" s="145">
        <f>SUM(H19:H21)</f>
        <v>0</v>
      </c>
      <c r="I18" s="145">
        <f>SUM(I19:I21)</f>
        <v>0</v>
      </c>
      <c r="J18" s="15"/>
    </row>
    <row r="19" spans="2:10" ht="12.75">
      <c r="B19" s="13"/>
      <c r="C19" s="71" t="s">
        <v>267</v>
      </c>
      <c r="D19" s="48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15"/>
    </row>
    <row r="20" spans="2:10" ht="12.75">
      <c r="B20" s="13"/>
      <c r="C20" s="71" t="s">
        <v>31</v>
      </c>
      <c r="D20" s="48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15"/>
    </row>
    <row r="21" spans="2:10" ht="12.75">
      <c r="B21" s="13"/>
      <c r="C21" s="71" t="s">
        <v>32</v>
      </c>
      <c r="D21" s="48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15"/>
    </row>
    <row r="22" spans="2:10" ht="4.5" customHeight="1">
      <c r="B22" s="13"/>
      <c r="C22" s="74"/>
      <c r="D22" s="48"/>
      <c r="E22" s="54"/>
      <c r="F22" s="54"/>
      <c r="G22" s="54"/>
      <c r="H22" s="54"/>
      <c r="I22" s="54"/>
      <c r="J22" s="15"/>
    </row>
    <row r="23" spans="2:10" ht="12.75">
      <c r="B23" s="13"/>
      <c r="C23" s="168" t="s">
        <v>33</v>
      </c>
      <c r="D23" s="168"/>
      <c r="E23" s="144">
        <f>E25+E29</f>
        <v>0</v>
      </c>
      <c r="F23" s="144">
        <f>F25+F29</f>
        <v>0</v>
      </c>
      <c r="G23" s="144">
        <f>G25+G29</f>
        <v>0</v>
      </c>
      <c r="H23" s="144">
        <f>H25+H29</f>
        <v>0</v>
      </c>
      <c r="I23" s="144">
        <f>I25+I29</f>
        <v>0</v>
      </c>
      <c r="J23" s="15"/>
    </row>
    <row r="24" spans="2:10" ht="4.5" customHeight="1">
      <c r="B24" s="13"/>
      <c r="C24" s="75"/>
      <c r="D24" s="75"/>
      <c r="E24" s="54"/>
      <c r="F24" s="54"/>
      <c r="G24" s="54"/>
      <c r="H24" s="54"/>
      <c r="I24" s="54"/>
      <c r="J24" s="15"/>
    </row>
    <row r="25" spans="2:10" ht="12.75">
      <c r="B25" s="13"/>
      <c r="C25" s="47" t="s">
        <v>34</v>
      </c>
      <c r="D25" s="48"/>
      <c r="E25" s="145">
        <f>SUM(E26:E27)</f>
        <v>0</v>
      </c>
      <c r="F25" s="145">
        <f>SUM(F26:F27)</f>
        <v>0</v>
      </c>
      <c r="G25" s="145">
        <f>SUM(G26:G27)</f>
        <v>0</v>
      </c>
      <c r="H25" s="145">
        <f>SUM(H26:H27)</f>
        <v>0</v>
      </c>
      <c r="I25" s="145">
        <f>SUM(I26:I27)</f>
        <v>0</v>
      </c>
      <c r="J25" s="15"/>
    </row>
    <row r="26" spans="2:10" ht="12.75">
      <c r="B26" s="13"/>
      <c r="C26" s="71" t="s">
        <v>35</v>
      </c>
      <c r="D26" s="48"/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15"/>
    </row>
    <row r="27" spans="2:10" ht="12.75">
      <c r="B27" s="13"/>
      <c r="C27" s="71" t="s">
        <v>268</v>
      </c>
      <c r="D27" s="48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15"/>
    </row>
    <row r="28" spans="2:10" ht="4.5" customHeight="1">
      <c r="B28" s="13"/>
      <c r="C28" s="74"/>
      <c r="D28" s="48"/>
      <c r="E28" s="73"/>
      <c r="F28" s="73"/>
      <c r="G28" s="73"/>
      <c r="H28" s="73"/>
      <c r="I28" s="73"/>
      <c r="J28" s="15"/>
    </row>
    <row r="29" spans="2:10" ht="12.75">
      <c r="B29" s="13"/>
      <c r="C29" s="47" t="s">
        <v>36</v>
      </c>
      <c r="D29" s="48"/>
      <c r="E29" s="145">
        <f>SUM(E30:E31)</f>
        <v>0</v>
      </c>
      <c r="F29" s="145">
        <f>SUM(F30:F31)</f>
        <v>0</v>
      </c>
      <c r="G29" s="145">
        <f>SUM(G30:G31)</f>
        <v>0</v>
      </c>
      <c r="H29" s="145">
        <f>SUM(H30:H31)</f>
        <v>0</v>
      </c>
      <c r="I29" s="145">
        <f>SUM(I30:I31)</f>
        <v>0</v>
      </c>
      <c r="J29" s="15"/>
    </row>
    <row r="30" spans="2:10" ht="12.75">
      <c r="B30" s="13"/>
      <c r="C30" s="71" t="s">
        <v>37</v>
      </c>
      <c r="D30" s="48"/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15"/>
    </row>
    <row r="31" spans="2:10" ht="12.75">
      <c r="B31" s="13"/>
      <c r="C31" s="71" t="s">
        <v>38</v>
      </c>
      <c r="D31" s="48"/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15"/>
    </row>
    <row r="32" spans="2:10" ht="4.5" customHeight="1">
      <c r="B32" s="13"/>
      <c r="C32" s="47"/>
      <c r="D32" s="48"/>
      <c r="E32" s="73"/>
      <c r="F32" s="73"/>
      <c r="G32" s="73"/>
      <c r="H32" s="73"/>
      <c r="I32" s="73"/>
      <c r="J32" s="15"/>
    </row>
    <row r="33" spans="2:10" ht="12.75">
      <c r="B33" s="13"/>
      <c r="C33" s="168" t="s">
        <v>39</v>
      </c>
      <c r="D33" s="168"/>
      <c r="E33" s="144">
        <f>SUM(E35:E38)</f>
        <v>0</v>
      </c>
      <c r="F33" s="144">
        <f>SUM(F35:F38)</f>
        <v>0</v>
      </c>
      <c r="G33" s="144">
        <f>SUM(G35:G38)</f>
        <v>0</v>
      </c>
      <c r="H33" s="144">
        <f>SUM(H35:H38)</f>
        <v>0</v>
      </c>
      <c r="I33" s="144">
        <f>SUM(I35:I38)</f>
        <v>0</v>
      </c>
      <c r="J33" s="15"/>
    </row>
    <row r="34" spans="2:10" ht="4.5" customHeight="1">
      <c r="B34" s="13"/>
      <c r="C34" s="48"/>
      <c r="D34" s="48"/>
      <c r="E34" s="73"/>
      <c r="F34" s="73"/>
      <c r="G34" s="73"/>
      <c r="H34" s="73"/>
      <c r="I34" s="73"/>
      <c r="J34" s="15"/>
    </row>
    <row r="35" spans="2:10" ht="12.75">
      <c r="B35" s="13"/>
      <c r="C35" s="71" t="s">
        <v>40</v>
      </c>
      <c r="D35" s="48"/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15"/>
    </row>
    <row r="36" spans="2:10" ht="12.75">
      <c r="B36" s="13"/>
      <c r="C36" s="71" t="s">
        <v>41</v>
      </c>
      <c r="D36" s="48"/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15"/>
    </row>
    <row r="37" spans="2:10" ht="12.75">
      <c r="B37" s="13"/>
      <c r="C37" s="71" t="s">
        <v>42</v>
      </c>
      <c r="D37" s="48"/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15"/>
    </row>
    <row r="38" spans="2:10" ht="12.75">
      <c r="B38" s="13"/>
      <c r="C38" s="71" t="s">
        <v>43</v>
      </c>
      <c r="D38" s="48"/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15"/>
    </row>
    <row r="39" spans="2:10" ht="4.5" customHeight="1">
      <c r="B39" s="13"/>
      <c r="C39" s="17"/>
      <c r="D39" s="17"/>
      <c r="E39" s="17"/>
      <c r="F39" s="17"/>
      <c r="G39" s="17"/>
      <c r="H39" s="17"/>
      <c r="I39" s="17"/>
      <c r="J39" s="15"/>
    </row>
    <row r="40" spans="2:10" ht="11.25" customHeight="1" thickBot="1">
      <c r="B40" s="34"/>
      <c r="C40" s="69"/>
      <c r="D40" s="69"/>
      <c r="E40" s="69"/>
      <c r="F40" s="69"/>
      <c r="G40" s="69"/>
      <c r="H40" s="69"/>
      <c r="I40" s="69"/>
      <c r="J40" s="37"/>
    </row>
    <row r="41" ht="37.5" customHeight="1"/>
    <row r="43" spans="3:9" ht="12.75" hidden="1">
      <c r="C43" s="2" t="s">
        <v>44</v>
      </c>
      <c r="D43" s="2"/>
      <c r="E43" s="2" t="str">
        <f>IF(E34+E23=E12,"OK","NO")</f>
        <v>OK</v>
      </c>
      <c r="F43" s="2" t="str">
        <f>IF(F34+F23=F12,"OK","NO")</f>
        <v>OK</v>
      </c>
      <c r="G43" s="2" t="str">
        <f>IF(G34+G23=G12,"OK","NO")</f>
        <v>OK</v>
      </c>
      <c r="H43" s="2" t="str">
        <f>IF(H34+H23=H12,"OK","NO")</f>
        <v>OK</v>
      </c>
      <c r="I43" s="2" t="str">
        <f>IF(I34+I23=I12,"OK","NO")</f>
        <v>OK</v>
      </c>
    </row>
  </sheetData>
  <sheetProtection/>
  <mergeCells count="4">
    <mergeCell ref="E9:I9"/>
    <mergeCell ref="C12:D12"/>
    <mergeCell ref="C23:D23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64"/>
  <sheetViews>
    <sheetView zoomScalePageLayoutView="0" workbookViewId="0" topLeftCell="A58">
      <selection activeCell="I11" sqref="I11"/>
    </sheetView>
  </sheetViews>
  <sheetFormatPr defaultColWidth="0" defaultRowHeight="12.75" customHeight="1" zeroHeight="1"/>
  <cols>
    <col min="1" max="1" width="9.140625" style="1" customWidth="1"/>
    <col min="2" max="2" width="2.140625" style="1" customWidth="1"/>
    <col min="3" max="3" width="45.57421875" style="1" bestFit="1" customWidth="1"/>
    <col min="4" max="4" width="1.28515625" style="1" customWidth="1"/>
    <col min="5" max="9" width="9.421875" style="1" customWidth="1"/>
    <col min="10" max="10" width="2.140625" style="1" customWidth="1"/>
    <col min="11" max="11" width="9.140625" style="1" customWidth="1"/>
    <col min="12" max="20" width="0" style="1" hidden="1" customWidth="1"/>
    <col min="21" max="16384" width="9.140625" style="1" hidden="1" customWidth="1"/>
  </cols>
  <sheetData>
    <row r="1" ht="12.75" customHeight="1"/>
    <row r="2" ht="12.75" customHeight="1"/>
    <row r="3" ht="12.75" customHeight="1"/>
    <row r="4" ht="12.75" customHeight="1"/>
    <row r="5" spans="1:8" ht="37.5" customHeight="1">
      <c r="A5" s="70" t="s">
        <v>45</v>
      </c>
      <c r="H5" s="8">
        <f>Index!$F$7</f>
        <v>0</v>
      </c>
    </row>
    <row r="6" spans="1:8" ht="12.75">
      <c r="A6" s="87" t="s">
        <v>278</v>
      </c>
      <c r="H6" s="1">
        <f>Index!$F$9</f>
        <v>0</v>
      </c>
    </row>
    <row r="7" ht="13.5" thickBot="1"/>
    <row r="8" spans="2:10" ht="11.25" customHeight="1">
      <c r="B8" s="106"/>
      <c r="C8" s="61"/>
      <c r="D8" s="61"/>
      <c r="E8" s="61"/>
      <c r="F8" s="61"/>
      <c r="G8" s="61"/>
      <c r="H8" s="61"/>
      <c r="I8" s="61"/>
      <c r="J8" s="43"/>
    </row>
    <row r="9" spans="2:10" ht="12.75">
      <c r="B9" s="13"/>
      <c r="C9" s="18"/>
      <c r="D9" s="18"/>
      <c r="E9" s="157" t="s">
        <v>8</v>
      </c>
      <c r="F9" s="157"/>
      <c r="G9" s="157"/>
      <c r="H9" s="157"/>
      <c r="I9" s="157"/>
      <c r="J9" s="107"/>
    </row>
    <row r="10" spans="2:10" ht="12.75">
      <c r="B10" s="13"/>
      <c r="C10" s="20">
        <f>Index!$F$6</f>
        <v>0</v>
      </c>
      <c r="D10" s="18"/>
      <c r="E10" s="24">
        <f>Index!$F$5</f>
        <v>2021</v>
      </c>
      <c r="F10" s="24">
        <f>E10+1</f>
        <v>2022</v>
      </c>
      <c r="G10" s="24">
        <f>F10+1</f>
        <v>2023</v>
      </c>
      <c r="H10" s="24">
        <f>G10+1</f>
        <v>2024</v>
      </c>
      <c r="I10" s="24">
        <f>H10+1</f>
        <v>2025</v>
      </c>
      <c r="J10" s="15"/>
    </row>
    <row r="11" spans="2:10" ht="5.25" customHeight="1">
      <c r="B11" s="13"/>
      <c r="C11" s="17"/>
      <c r="D11" s="17"/>
      <c r="E11" s="76"/>
      <c r="F11" s="76"/>
      <c r="G11" s="76"/>
      <c r="H11" s="76"/>
      <c r="I11" s="76"/>
      <c r="J11" s="15"/>
    </row>
    <row r="12" spans="2:10" ht="5.25" customHeight="1">
      <c r="B12" s="13"/>
      <c r="C12" s="18"/>
      <c r="D12" s="18"/>
      <c r="E12" s="108"/>
      <c r="F12" s="108"/>
      <c r="G12" s="108"/>
      <c r="H12" s="108"/>
      <c r="I12" s="108"/>
      <c r="J12" s="15"/>
    </row>
    <row r="13" spans="2:10" ht="12.75">
      <c r="B13" s="13"/>
      <c r="C13" s="77" t="s">
        <v>293</v>
      </c>
      <c r="D13" s="77"/>
      <c r="E13" s="144">
        <f>E15+E24+E33</f>
        <v>0</v>
      </c>
      <c r="F13" s="144">
        <f>F15+F24+F33</f>
        <v>0</v>
      </c>
      <c r="G13" s="144">
        <f>G15+G24+G33</f>
        <v>0</v>
      </c>
      <c r="H13" s="144">
        <f>H15+H24+H33</f>
        <v>0</v>
      </c>
      <c r="I13" s="144">
        <f>I15+I24+I33</f>
        <v>0</v>
      </c>
      <c r="J13" s="15"/>
    </row>
    <row r="14" spans="2:10" ht="5.25" customHeight="1">
      <c r="B14" s="13"/>
      <c r="C14" s="78"/>
      <c r="D14" s="78"/>
      <c r="E14" s="32"/>
      <c r="F14" s="32"/>
      <c r="G14" s="32"/>
      <c r="H14" s="32"/>
      <c r="I14" s="32"/>
      <c r="J14" s="15"/>
    </row>
    <row r="15" spans="2:10" ht="12.75">
      <c r="B15" s="13"/>
      <c r="C15" s="53" t="s">
        <v>269</v>
      </c>
      <c r="D15" s="78"/>
      <c r="E15" s="145">
        <f>SUM(E16:E22)</f>
        <v>0</v>
      </c>
      <c r="F15" s="145">
        <f>SUM(F16:F22)</f>
        <v>0</v>
      </c>
      <c r="G15" s="145">
        <f>SUM(G16:G22)</f>
        <v>0</v>
      </c>
      <c r="H15" s="145">
        <f>SUM(H16:H22)</f>
        <v>0</v>
      </c>
      <c r="I15" s="145">
        <f>SUM(I16:I22)</f>
        <v>0</v>
      </c>
      <c r="J15" s="15"/>
    </row>
    <row r="16" spans="2:10" ht="12.75">
      <c r="B16" s="13"/>
      <c r="C16" s="117" t="s">
        <v>259</v>
      </c>
      <c r="D16" s="78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15"/>
    </row>
    <row r="17" spans="2:10" ht="12.75">
      <c r="B17" s="13"/>
      <c r="C17" s="117" t="s">
        <v>260</v>
      </c>
      <c r="D17" s="78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15"/>
    </row>
    <row r="18" spans="2:10" ht="12.75">
      <c r="B18" s="13"/>
      <c r="C18" s="117" t="s">
        <v>261</v>
      </c>
      <c r="D18" s="78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15"/>
    </row>
    <row r="19" spans="2:10" ht="12.75">
      <c r="B19" s="13"/>
      <c r="C19" s="117" t="s">
        <v>263</v>
      </c>
      <c r="D19" s="78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15"/>
    </row>
    <row r="20" spans="2:10" ht="12.75">
      <c r="B20" s="13"/>
      <c r="C20" s="117" t="s">
        <v>264</v>
      </c>
      <c r="D20" s="78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15"/>
    </row>
    <row r="21" spans="2:10" ht="12.75">
      <c r="B21" s="13"/>
      <c r="C21" s="117" t="s">
        <v>265</v>
      </c>
      <c r="D21" s="78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15"/>
    </row>
    <row r="22" spans="2:10" ht="12.75">
      <c r="B22" s="13"/>
      <c r="C22" s="117" t="s">
        <v>266</v>
      </c>
      <c r="D22" s="78"/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15"/>
    </row>
    <row r="23" spans="2:10" ht="5.25" customHeight="1">
      <c r="B23" s="13"/>
      <c r="C23" s="53"/>
      <c r="D23" s="53"/>
      <c r="E23" s="62"/>
      <c r="F23" s="62"/>
      <c r="G23" s="62"/>
      <c r="H23" s="62"/>
      <c r="I23" s="62"/>
      <c r="J23" s="15"/>
    </row>
    <row r="24" spans="2:10" ht="12.75">
      <c r="B24" s="13"/>
      <c r="C24" s="53" t="s">
        <v>270</v>
      </c>
      <c r="D24" s="78"/>
      <c r="E24" s="145">
        <f>SUM(E25:E31)</f>
        <v>0</v>
      </c>
      <c r="F24" s="145">
        <f>SUM(F25:F31)</f>
        <v>0</v>
      </c>
      <c r="G24" s="145">
        <f>SUM(G25:G31)</f>
        <v>0</v>
      </c>
      <c r="H24" s="145">
        <f>SUM(H25:H31)</f>
        <v>0</v>
      </c>
      <c r="I24" s="145">
        <f>SUM(I25:I31)</f>
        <v>0</v>
      </c>
      <c r="J24" s="15"/>
    </row>
    <row r="25" spans="2:10" ht="12.75">
      <c r="B25" s="13"/>
      <c r="C25" s="117" t="s">
        <v>259</v>
      </c>
      <c r="D25" s="78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15"/>
    </row>
    <row r="26" spans="2:10" ht="12.75">
      <c r="B26" s="13"/>
      <c r="C26" s="117" t="s">
        <v>260</v>
      </c>
      <c r="D26" s="78"/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15"/>
    </row>
    <row r="27" spans="2:10" ht="12.75">
      <c r="B27" s="13"/>
      <c r="C27" s="117" t="s">
        <v>261</v>
      </c>
      <c r="D27" s="78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15"/>
    </row>
    <row r="28" spans="2:10" ht="12.75">
      <c r="B28" s="13"/>
      <c r="C28" s="117" t="s">
        <v>263</v>
      </c>
      <c r="D28" s="78"/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15"/>
    </row>
    <row r="29" spans="2:10" ht="12.75">
      <c r="B29" s="13"/>
      <c r="C29" s="117" t="s">
        <v>264</v>
      </c>
      <c r="D29" s="78"/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15"/>
    </row>
    <row r="30" spans="2:10" ht="12.75">
      <c r="B30" s="13"/>
      <c r="C30" s="117" t="s">
        <v>265</v>
      </c>
      <c r="D30" s="78"/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15"/>
    </row>
    <row r="31" spans="2:10" ht="12.75">
      <c r="B31" s="13"/>
      <c r="C31" s="117" t="s">
        <v>266</v>
      </c>
      <c r="D31" s="78"/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15"/>
    </row>
    <row r="32" spans="2:10" ht="5.25" customHeight="1">
      <c r="B32" s="13"/>
      <c r="C32" s="53"/>
      <c r="D32" s="53"/>
      <c r="E32" s="62"/>
      <c r="F32" s="62"/>
      <c r="G32" s="62"/>
      <c r="H32" s="62"/>
      <c r="I32" s="62"/>
      <c r="J32" s="15"/>
    </row>
    <row r="33" spans="2:10" ht="12.75">
      <c r="B33" s="13"/>
      <c r="C33" s="53" t="s">
        <v>271</v>
      </c>
      <c r="D33" s="78"/>
      <c r="E33" s="145">
        <f>SUM(E34:E40)</f>
        <v>0</v>
      </c>
      <c r="F33" s="145">
        <f>SUM(F34:F40)</f>
        <v>0</v>
      </c>
      <c r="G33" s="145">
        <f>SUM(G34:G40)</f>
        <v>0</v>
      </c>
      <c r="H33" s="145">
        <f>SUM(H34:H40)</f>
        <v>0</v>
      </c>
      <c r="I33" s="145">
        <f>SUM(I34:I40)</f>
        <v>0</v>
      </c>
      <c r="J33" s="15"/>
    </row>
    <row r="34" spans="2:10" ht="12.75">
      <c r="B34" s="13"/>
      <c r="C34" s="117" t="s">
        <v>259</v>
      </c>
      <c r="D34" s="78"/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15"/>
    </row>
    <row r="35" spans="2:10" ht="12.75">
      <c r="B35" s="13"/>
      <c r="C35" s="117" t="s">
        <v>260</v>
      </c>
      <c r="D35" s="78"/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15"/>
    </row>
    <row r="36" spans="2:10" ht="12.75">
      <c r="B36" s="13"/>
      <c r="C36" s="117" t="s">
        <v>261</v>
      </c>
      <c r="D36" s="78"/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15"/>
    </row>
    <row r="37" spans="2:10" ht="12.75">
      <c r="B37" s="13"/>
      <c r="C37" s="117" t="s">
        <v>263</v>
      </c>
      <c r="D37" s="78"/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15"/>
    </row>
    <row r="38" spans="2:10" ht="12.75">
      <c r="B38" s="13"/>
      <c r="C38" s="117" t="s">
        <v>264</v>
      </c>
      <c r="D38" s="78"/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15"/>
    </row>
    <row r="39" spans="2:10" ht="12.75">
      <c r="B39" s="13"/>
      <c r="C39" s="117" t="s">
        <v>265</v>
      </c>
      <c r="D39" s="78"/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15"/>
    </row>
    <row r="40" spans="2:10" ht="12.75">
      <c r="B40" s="13"/>
      <c r="C40" s="117" t="s">
        <v>266</v>
      </c>
      <c r="D40" s="78"/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15"/>
    </row>
    <row r="41" spans="2:10" ht="5.25" customHeight="1">
      <c r="B41" s="13" t="s">
        <v>262</v>
      </c>
      <c r="C41" s="53"/>
      <c r="D41" s="53"/>
      <c r="E41" s="62"/>
      <c r="F41" s="62"/>
      <c r="G41" s="62"/>
      <c r="H41" s="62"/>
      <c r="I41" s="62"/>
      <c r="J41" s="15"/>
    </row>
    <row r="42" spans="2:10" ht="12.75">
      <c r="B42" s="13"/>
      <c r="C42" s="77" t="s">
        <v>279</v>
      </c>
      <c r="D42" s="77"/>
      <c r="E42" s="144">
        <f>SUM(E43:E45)</f>
        <v>0</v>
      </c>
      <c r="F42" s="144">
        <f>SUM(F43:F45)</f>
        <v>0</v>
      </c>
      <c r="G42" s="144">
        <f>SUM(G43:G45)</f>
        <v>0</v>
      </c>
      <c r="H42" s="144">
        <f>SUM(H43:H45)</f>
        <v>0</v>
      </c>
      <c r="I42" s="144">
        <f>SUM(I43:I45)</f>
        <v>0</v>
      </c>
      <c r="J42" s="15"/>
    </row>
    <row r="43" spans="2:10" ht="12.75">
      <c r="B43" s="13"/>
      <c r="C43" s="53" t="s">
        <v>281</v>
      </c>
      <c r="D43" s="53"/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15"/>
    </row>
    <row r="44" spans="2:10" ht="12.75">
      <c r="B44" s="13"/>
      <c r="C44" s="53" t="s">
        <v>280</v>
      </c>
      <c r="D44" s="53"/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15"/>
    </row>
    <row r="45" spans="2:10" ht="12.75">
      <c r="B45" s="13"/>
      <c r="C45" s="53" t="s">
        <v>46</v>
      </c>
      <c r="D45" s="53"/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15"/>
    </row>
    <row r="46" spans="2:10" ht="5.25" customHeight="1">
      <c r="B46" s="13"/>
      <c r="C46" s="53"/>
      <c r="D46" s="53"/>
      <c r="E46" s="54"/>
      <c r="F46" s="54"/>
      <c r="G46" s="54"/>
      <c r="H46" s="54"/>
      <c r="I46" s="54"/>
      <c r="J46" s="15"/>
    </row>
    <row r="47" spans="2:10" ht="12.75">
      <c r="B47" s="13"/>
      <c r="C47" s="77" t="s">
        <v>19</v>
      </c>
      <c r="D47" s="77"/>
      <c r="E47" s="144">
        <f>E13-E42</f>
        <v>0</v>
      </c>
      <c r="F47" s="144">
        <f>F13-F42</f>
        <v>0</v>
      </c>
      <c r="G47" s="144">
        <f>G13-G42</f>
        <v>0</v>
      </c>
      <c r="H47" s="144">
        <f>H13-H42</f>
        <v>0</v>
      </c>
      <c r="I47" s="144">
        <f>I13-I42</f>
        <v>0</v>
      </c>
      <c r="J47" s="15"/>
    </row>
    <row r="48" spans="2:10" ht="5.25" customHeight="1">
      <c r="B48" s="13"/>
      <c r="C48" s="79"/>
      <c r="D48" s="79"/>
      <c r="E48" s="80"/>
      <c r="F48" s="80"/>
      <c r="G48" s="80"/>
      <c r="H48" s="80"/>
      <c r="I48" s="80"/>
      <c r="J48" s="15"/>
    </row>
    <row r="49" spans="2:10" ht="12.75">
      <c r="B49" s="13"/>
      <c r="C49" s="53" t="s">
        <v>47</v>
      </c>
      <c r="D49" s="53"/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15"/>
    </row>
    <row r="50" spans="2:10" ht="5.25" customHeight="1">
      <c r="B50" s="13"/>
      <c r="C50" s="53"/>
      <c r="D50" s="53"/>
      <c r="E50" s="54"/>
      <c r="F50" s="54"/>
      <c r="G50" s="54"/>
      <c r="H50" s="54"/>
      <c r="I50" s="54"/>
      <c r="J50" s="15"/>
    </row>
    <row r="51" spans="2:10" ht="12.75">
      <c r="B51" s="13"/>
      <c r="C51" s="53" t="s">
        <v>48</v>
      </c>
      <c r="D51" s="79"/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15"/>
    </row>
    <row r="52" spans="2:10" ht="5.25" customHeight="1">
      <c r="B52" s="13"/>
      <c r="C52" s="53"/>
      <c r="D52" s="79"/>
      <c r="E52" s="81"/>
      <c r="F52" s="81"/>
      <c r="G52" s="81"/>
      <c r="H52" s="81"/>
      <c r="I52" s="81"/>
      <c r="J52" s="15"/>
    </row>
    <row r="53" spans="2:10" ht="12.75">
      <c r="B53" s="13"/>
      <c r="C53" s="77" t="s">
        <v>49</v>
      </c>
      <c r="D53" s="82"/>
      <c r="E53" s="144">
        <f>E47-E49-E51</f>
        <v>0</v>
      </c>
      <c r="F53" s="144">
        <f>F47-F49-F51</f>
        <v>0</v>
      </c>
      <c r="G53" s="144">
        <f>G47-G49-G51</f>
        <v>0</v>
      </c>
      <c r="H53" s="144">
        <f>H47-H49-H51</f>
        <v>0</v>
      </c>
      <c r="I53" s="144">
        <f>I47-I49-I51</f>
        <v>0</v>
      </c>
      <c r="J53" s="15"/>
    </row>
    <row r="54" spans="2:10" ht="5.25" customHeight="1">
      <c r="B54" s="13"/>
      <c r="C54" s="79"/>
      <c r="D54" s="79"/>
      <c r="E54" s="83"/>
      <c r="F54" s="83"/>
      <c r="G54" s="83"/>
      <c r="H54" s="83"/>
      <c r="I54" s="83"/>
      <c r="J54" s="15"/>
    </row>
    <row r="55" spans="2:10" ht="12.75">
      <c r="B55" s="13"/>
      <c r="C55" s="53" t="s">
        <v>50</v>
      </c>
      <c r="D55" s="79"/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15"/>
    </row>
    <row r="56" spans="2:10" ht="12.75">
      <c r="B56" s="13"/>
      <c r="C56" s="53" t="s">
        <v>51</v>
      </c>
      <c r="D56" s="79"/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15"/>
    </row>
    <row r="57" spans="2:10" ht="12.75">
      <c r="B57" s="13"/>
      <c r="C57" s="53" t="s">
        <v>52</v>
      </c>
      <c r="D57" s="79"/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15"/>
    </row>
    <row r="58" spans="2:10" ht="5.25" customHeight="1">
      <c r="B58" s="13"/>
      <c r="C58" s="53"/>
      <c r="D58" s="79"/>
      <c r="E58" s="54"/>
      <c r="F58" s="54"/>
      <c r="G58" s="54"/>
      <c r="H58" s="54"/>
      <c r="I58" s="54"/>
      <c r="J58" s="15"/>
    </row>
    <row r="59" spans="2:10" ht="12.75">
      <c r="B59" s="13"/>
      <c r="C59" s="77" t="s">
        <v>53</v>
      </c>
      <c r="D59" s="77"/>
      <c r="E59" s="144">
        <f>E53-E55-E56-E57</f>
        <v>0</v>
      </c>
      <c r="F59" s="144">
        <f>F53-F55-F56-F57</f>
        <v>0</v>
      </c>
      <c r="G59" s="144">
        <f>G53-G55-G56-G57</f>
        <v>0</v>
      </c>
      <c r="H59" s="144">
        <f>H53-H55-H56-H57</f>
        <v>0</v>
      </c>
      <c r="I59" s="144">
        <f>I53-I55-I56-I57</f>
        <v>0</v>
      </c>
      <c r="J59" s="15"/>
    </row>
    <row r="60" spans="2:10" ht="12.75">
      <c r="B60" s="13"/>
      <c r="C60" s="53" t="s">
        <v>244</v>
      </c>
      <c r="D60" s="53"/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15"/>
    </row>
    <row r="61" spans="2:10" ht="5.25" customHeight="1">
      <c r="B61" s="13"/>
      <c r="C61" s="53"/>
      <c r="D61" s="78"/>
      <c r="E61" s="54"/>
      <c r="F61" s="54"/>
      <c r="G61" s="54"/>
      <c r="H61" s="54"/>
      <c r="I61" s="54"/>
      <c r="J61" s="15"/>
    </row>
    <row r="62" spans="2:10" ht="12.75">
      <c r="B62" s="13"/>
      <c r="C62" s="78" t="s">
        <v>20</v>
      </c>
      <c r="D62" s="78"/>
      <c r="E62" s="145">
        <f>E59-E60</f>
        <v>0</v>
      </c>
      <c r="F62" s="145">
        <f>F59-F60</f>
        <v>0</v>
      </c>
      <c r="G62" s="145">
        <f>G59-G60</f>
        <v>0</v>
      </c>
      <c r="H62" s="145">
        <f>H59-H60</f>
        <v>0</v>
      </c>
      <c r="I62" s="145">
        <f>I59-I60</f>
        <v>0</v>
      </c>
      <c r="J62" s="15"/>
    </row>
    <row r="63" spans="2:10" ht="5.25" customHeight="1">
      <c r="B63" s="13"/>
      <c r="C63" s="77"/>
      <c r="D63" s="77"/>
      <c r="E63" s="27"/>
      <c r="F63" s="27"/>
      <c r="G63" s="27"/>
      <c r="H63" s="27"/>
      <c r="I63" s="27"/>
      <c r="J63" s="15"/>
    </row>
    <row r="64" spans="2:10" ht="11.25" customHeight="1" thickBot="1">
      <c r="B64" s="34"/>
      <c r="C64" s="109"/>
      <c r="D64" s="109"/>
      <c r="E64" s="36"/>
      <c r="F64" s="36"/>
      <c r="G64" s="36"/>
      <c r="H64" s="36"/>
      <c r="I64" s="36"/>
      <c r="J64" s="37"/>
    </row>
    <row r="65" ht="37.5" customHeight="1"/>
    <row r="76" ht="12.75" customHeight="1"/>
  </sheetData>
  <sheetProtection/>
  <mergeCells count="1">
    <mergeCell ref="E9:I9"/>
  </mergeCells>
  <conditionalFormatting sqref="C13:D64">
    <cfRule type="expression" priority="1" dxfId="0" stopIfTrue="1">
      <formula>'P&amp;L'!#REF!=1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V225"/>
  <sheetViews>
    <sheetView zoomScale="80" zoomScaleNormal="80" zoomScalePageLayoutView="0" workbookViewId="0" topLeftCell="A127">
      <selection activeCell="M11" sqref="M11"/>
    </sheetView>
  </sheetViews>
  <sheetFormatPr defaultColWidth="0" defaultRowHeight="12.75" customHeight="1" zeroHeight="1"/>
  <cols>
    <col min="1" max="1" width="7.140625" style="1" customWidth="1"/>
    <col min="2" max="2" width="2.140625" style="1" customWidth="1"/>
    <col min="3" max="3" width="49.7109375" style="1" customWidth="1"/>
    <col min="4" max="4" width="1.28515625" style="1" customWidth="1"/>
    <col min="5" max="5" width="12.8515625" style="1" customWidth="1"/>
    <col min="6" max="6" width="1.28515625" style="1" customWidth="1"/>
    <col min="7" max="7" width="12.8515625" style="1" customWidth="1"/>
    <col min="8" max="8" width="1.28515625" style="1" customWidth="1"/>
    <col min="9" max="9" width="12.8515625" style="1" customWidth="1"/>
    <col min="10" max="10" width="1.28515625" style="1" customWidth="1"/>
    <col min="11" max="11" width="12.8515625" style="1" customWidth="1"/>
    <col min="12" max="12" width="1.28515625" style="1" customWidth="1"/>
    <col min="13" max="13" width="12.8515625" style="1" customWidth="1"/>
    <col min="14" max="14" width="2.140625" style="18" customWidth="1"/>
    <col min="15" max="15" width="7.140625" style="1" customWidth="1"/>
    <col min="16" max="17" width="9.140625" style="87" hidden="1" customWidth="1"/>
    <col min="18" max="18" width="9.140625" style="2" hidden="1" customWidth="1"/>
    <col min="19" max="20" width="9.140625" style="87" hidden="1" customWidth="1"/>
    <col min="21" max="22" width="9.140625" style="2" hidden="1" customWidth="1"/>
    <col min="23" max="16384" width="9.140625" style="1" hidden="1" customWidth="1"/>
  </cols>
  <sheetData>
    <row r="1" ht="12.75" customHeight="1"/>
    <row r="2" ht="12.75" customHeight="1"/>
    <row r="3" ht="12.75" customHeight="1"/>
    <row r="4" ht="12.75" customHeight="1"/>
    <row r="5" ht="37.5" customHeight="1">
      <c r="K5" s="8">
        <f>Index!$F$7</f>
        <v>0</v>
      </c>
    </row>
    <row r="6" spans="1:11" ht="12.75">
      <c r="A6" s="70" t="s">
        <v>54</v>
      </c>
      <c r="K6" s="1">
        <f>Index!$F$9</f>
        <v>0</v>
      </c>
    </row>
    <row r="7" spans="2:22" ht="13.5" thickBot="1">
      <c r="B7" s="70"/>
      <c r="O7" s="70"/>
      <c r="U7" s="2" t="s">
        <v>55</v>
      </c>
      <c r="V7" s="2" t="s">
        <v>56</v>
      </c>
    </row>
    <row r="8" spans="2:22" ht="11.25" customHeight="1">
      <c r="B8" s="4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3"/>
      <c r="V8" s="2" t="s">
        <v>57</v>
      </c>
    </row>
    <row r="9" spans="2:18" ht="15">
      <c r="B9" s="13"/>
      <c r="C9" s="18"/>
      <c r="D9" s="18"/>
      <c r="E9" s="157" t="s">
        <v>8</v>
      </c>
      <c r="F9" s="157"/>
      <c r="G9" s="157"/>
      <c r="H9" s="157"/>
      <c r="I9" s="157"/>
      <c r="J9" s="157"/>
      <c r="K9" s="157"/>
      <c r="L9" s="157"/>
      <c r="M9" s="157"/>
      <c r="N9" s="15"/>
      <c r="R9" s="88" t="s">
        <v>58</v>
      </c>
    </row>
    <row r="10" spans="2:18" ht="15">
      <c r="B10" s="13"/>
      <c r="C10" s="18"/>
      <c r="D10" s="18"/>
      <c r="E10" s="89">
        <f>Index!$F$5</f>
        <v>2021</v>
      </c>
      <c r="F10" s="90"/>
      <c r="G10" s="89">
        <f>E10+1</f>
        <v>2022</v>
      </c>
      <c r="H10" s="90"/>
      <c r="I10" s="89">
        <f>G10+1</f>
        <v>2023</v>
      </c>
      <c r="J10" s="90"/>
      <c r="K10" s="89">
        <f>I10+1</f>
        <v>2024</v>
      </c>
      <c r="L10" s="90"/>
      <c r="M10" s="89">
        <f>K10+1</f>
        <v>2025</v>
      </c>
      <c r="N10" s="15"/>
      <c r="R10" s="88" t="s">
        <v>59</v>
      </c>
    </row>
    <row r="11" spans="2:18" ht="5.25" customHeight="1">
      <c r="B11" s="1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5"/>
      <c r="R11" s="88" t="s">
        <v>60</v>
      </c>
    </row>
    <row r="12" spans="2:18" ht="15.75" thickBot="1">
      <c r="B12" s="13"/>
      <c r="C12" s="120" t="s">
        <v>21</v>
      </c>
      <c r="D12" s="121"/>
      <c r="E12" s="122" t="str">
        <f>IF(SUM(E13:E20)&lt;&gt;0,SUM(E13:E20),"-")</f>
        <v>-</v>
      </c>
      <c r="F12" s="122"/>
      <c r="G12" s="122" t="str">
        <f aca="true" t="shared" si="0" ref="G12:M12">IF(SUM(G13:G20)&lt;&gt;0,SUM(G13:G20),"-")</f>
        <v>-</v>
      </c>
      <c r="H12" s="122"/>
      <c r="I12" s="122" t="str">
        <f t="shared" si="0"/>
        <v>-</v>
      </c>
      <c r="J12" s="122"/>
      <c r="K12" s="122" t="str">
        <f t="shared" si="0"/>
        <v>-</v>
      </c>
      <c r="L12" s="122"/>
      <c r="M12" s="122" t="str">
        <f t="shared" si="0"/>
        <v>-</v>
      </c>
      <c r="N12" s="15"/>
      <c r="R12" s="88" t="s">
        <v>61</v>
      </c>
    </row>
    <row r="13" spans="2:21" ht="15">
      <c r="B13" s="13"/>
      <c r="C13" s="67" t="s">
        <v>62</v>
      </c>
      <c r="D13" s="18"/>
      <c r="E13" s="54">
        <v>0</v>
      </c>
      <c r="F13" s="18"/>
      <c r="G13" s="54">
        <v>0</v>
      </c>
      <c r="H13" s="18"/>
      <c r="I13" s="54">
        <v>0</v>
      </c>
      <c r="J13" s="18"/>
      <c r="K13" s="54">
        <v>0</v>
      </c>
      <c r="L13" s="18"/>
      <c r="M13" s="54">
        <v>0</v>
      </c>
      <c r="N13" s="15"/>
      <c r="R13" s="88" t="s">
        <v>63</v>
      </c>
      <c r="U13" s="2" t="s">
        <v>64</v>
      </c>
    </row>
    <row r="14" spans="2:21" ht="15">
      <c r="B14" s="13"/>
      <c r="C14" s="67" t="s">
        <v>65</v>
      </c>
      <c r="D14" s="18"/>
      <c r="E14" s="54">
        <v>0</v>
      </c>
      <c r="F14" s="18"/>
      <c r="G14" s="54">
        <v>0</v>
      </c>
      <c r="H14" s="18"/>
      <c r="I14" s="54">
        <v>0</v>
      </c>
      <c r="J14" s="18"/>
      <c r="K14" s="54">
        <v>0</v>
      </c>
      <c r="L14" s="18"/>
      <c r="M14" s="54">
        <v>0</v>
      </c>
      <c r="N14" s="15"/>
      <c r="R14" s="88" t="s">
        <v>66</v>
      </c>
      <c r="U14" s="2">
        <f>COUNTA(E61:M71)-COUNTA(E46:M56)</f>
        <v>0</v>
      </c>
    </row>
    <row r="15" spans="2:18" ht="15">
      <c r="B15" s="13"/>
      <c r="C15" s="67" t="s">
        <v>67</v>
      </c>
      <c r="D15" s="18"/>
      <c r="E15" s="54">
        <v>0</v>
      </c>
      <c r="F15" s="18"/>
      <c r="G15" s="54">
        <v>0</v>
      </c>
      <c r="H15" s="18"/>
      <c r="I15" s="54">
        <v>0</v>
      </c>
      <c r="J15" s="18"/>
      <c r="K15" s="54">
        <v>0</v>
      </c>
      <c r="L15" s="18"/>
      <c r="M15" s="54">
        <v>0</v>
      </c>
      <c r="N15" s="15"/>
      <c r="R15" s="88" t="s">
        <v>68</v>
      </c>
    </row>
    <row r="16" spans="2:18" ht="15">
      <c r="B16" s="13"/>
      <c r="C16" s="67" t="s">
        <v>69</v>
      </c>
      <c r="D16" s="18"/>
      <c r="E16" s="54">
        <v>0</v>
      </c>
      <c r="F16" s="18"/>
      <c r="G16" s="54">
        <v>0</v>
      </c>
      <c r="H16" s="18"/>
      <c r="I16" s="54">
        <v>0</v>
      </c>
      <c r="J16" s="18"/>
      <c r="K16" s="54">
        <v>0</v>
      </c>
      <c r="L16" s="18"/>
      <c r="M16" s="54">
        <v>0</v>
      </c>
      <c r="N16" s="15"/>
      <c r="R16" s="88" t="s">
        <v>70</v>
      </c>
    </row>
    <row r="17" spans="2:18" ht="15">
      <c r="B17" s="13"/>
      <c r="C17" s="67" t="s">
        <v>71</v>
      </c>
      <c r="D17" s="18"/>
      <c r="E17" s="54">
        <v>0</v>
      </c>
      <c r="F17" s="18"/>
      <c r="G17" s="54">
        <v>0</v>
      </c>
      <c r="H17" s="18"/>
      <c r="I17" s="54">
        <v>0</v>
      </c>
      <c r="J17" s="18"/>
      <c r="K17" s="54">
        <v>0</v>
      </c>
      <c r="L17" s="18"/>
      <c r="M17" s="54">
        <v>0</v>
      </c>
      <c r="N17" s="15"/>
      <c r="R17" s="88" t="s">
        <v>72</v>
      </c>
    </row>
    <row r="18" spans="2:18" ht="15">
      <c r="B18" s="13"/>
      <c r="C18" s="67" t="s">
        <v>73</v>
      </c>
      <c r="D18" s="18"/>
      <c r="E18" s="54">
        <v>0</v>
      </c>
      <c r="F18" s="18"/>
      <c r="G18" s="54">
        <v>0</v>
      </c>
      <c r="H18" s="18"/>
      <c r="I18" s="54">
        <v>0</v>
      </c>
      <c r="J18" s="18"/>
      <c r="K18" s="54">
        <v>0</v>
      </c>
      <c r="L18" s="18"/>
      <c r="M18" s="54">
        <v>0</v>
      </c>
      <c r="N18" s="15"/>
      <c r="R18" s="88" t="s">
        <v>74</v>
      </c>
    </row>
    <row r="19" spans="2:18" ht="15">
      <c r="B19" s="13"/>
      <c r="C19" s="67" t="s">
        <v>75</v>
      </c>
      <c r="D19" s="18"/>
      <c r="E19" s="54">
        <v>0</v>
      </c>
      <c r="F19" s="18"/>
      <c r="G19" s="54">
        <v>0</v>
      </c>
      <c r="H19" s="18"/>
      <c r="I19" s="54">
        <v>0</v>
      </c>
      <c r="J19" s="18"/>
      <c r="K19" s="54">
        <v>0</v>
      </c>
      <c r="L19" s="18"/>
      <c r="M19" s="54">
        <v>0</v>
      </c>
      <c r="N19" s="15"/>
      <c r="R19" s="88" t="s">
        <v>76</v>
      </c>
    </row>
    <row r="20" spans="2:18" ht="15">
      <c r="B20" s="13"/>
      <c r="C20" s="91" t="s">
        <v>77</v>
      </c>
      <c r="D20" s="17"/>
      <c r="E20" s="92">
        <v>0</v>
      </c>
      <c r="F20" s="17"/>
      <c r="G20" s="92">
        <v>0</v>
      </c>
      <c r="H20" s="17"/>
      <c r="I20" s="92">
        <v>0</v>
      </c>
      <c r="J20" s="17"/>
      <c r="K20" s="92">
        <v>0</v>
      </c>
      <c r="L20" s="17"/>
      <c r="M20" s="92">
        <v>0</v>
      </c>
      <c r="N20" s="15"/>
      <c r="R20" s="88" t="s">
        <v>78</v>
      </c>
    </row>
    <row r="21" spans="2:18" ht="11.25" customHeight="1" thickBot="1">
      <c r="B21" s="34"/>
      <c r="C21" s="93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37"/>
      <c r="R21" s="88" t="s">
        <v>79</v>
      </c>
    </row>
    <row r="22" spans="3:18" ht="15.75" thickBot="1">
      <c r="C22" s="64"/>
      <c r="D22" s="18"/>
      <c r="E22" s="18"/>
      <c r="F22" s="18"/>
      <c r="G22" s="18"/>
      <c r="H22" s="18"/>
      <c r="I22" s="18"/>
      <c r="J22" s="18"/>
      <c r="K22" s="18"/>
      <c r="L22" s="18"/>
      <c r="M22" s="18"/>
      <c r="R22" s="88" t="s">
        <v>80</v>
      </c>
    </row>
    <row r="23" spans="2:18" ht="11.25" customHeight="1">
      <c r="B23" s="4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43"/>
      <c r="R23" s="88" t="s">
        <v>81</v>
      </c>
    </row>
    <row r="24" spans="2:18" ht="15.75" thickBot="1">
      <c r="B24" s="13"/>
      <c r="C24" s="120" t="s">
        <v>23</v>
      </c>
      <c r="D24" s="121"/>
      <c r="E24" s="120"/>
      <c r="F24" s="121"/>
      <c r="G24" s="120"/>
      <c r="H24" s="121"/>
      <c r="I24" s="120"/>
      <c r="J24" s="121"/>
      <c r="K24" s="120"/>
      <c r="L24" s="121"/>
      <c r="M24" s="120"/>
      <c r="N24" s="15"/>
      <c r="R24" s="88" t="s">
        <v>82</v>
      </c>
    </row>
    <row r="25" spans="2:18" ht="5.25" customHeight="1">
      <c r="B25" s="1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5"/>
      <c r="R25" s="88" t="s">
        <v>83</v>
      </c>
    </row>
    <row r="26" spans="2:18" ht="15" customHeight="1">
      <c r="B26" s="13"/>
      <c r="C26" s="20" t="s">
        <v>84</v>
      </c>
      <c r="D26" s="18"/>
      <c r="E26" s="94"/>
      <c r="F26" s="18"/>
      <c r="G26" s="62"/>
      <c r="H26" s="18"/>
      <c r="I26" s="62"/>
      <c r="J26" s="18"/>
      <c r="K26" s="62"/>
      <c r="L26" s="18"/>
      <c r="M26" s="62"/>
      <c r="N26" s="15"/>
      <c r="R26" s="88" t="s">
        <v>85</v>
      </c>
    </row>
    <row r="27" spans="2:18" ht="5.25" customHeight="1">
      <c r="B27" s="13"/>
      <c r="C27" s="20"/>
      <c r="D27" s="18"/>
      <c r="E27" s="62"/>
      <c r="F27" s="18"/>
      <c r="G27" s="62"/>
      <c r="H27" s="18"/>
      <c r="I27" s="62"/>
      <c r="J27" s="18"/>
      <c r="K27" s="62"/>
      <c r="L27" s="18"/>
      <c r="M27" s="62"/>
      <c r="N27" s="15"/>
      <c r="R27" s="88" t="s">
        <v>86</v>
      </c>
    </row>
    <row r="28" spans="2:18" ht="15.75" customHeight="1">
      <c r="B28" s="13"/>
      <c r="C28" s="20" t="s">
        <v>24</v>
      </c>
      <c r="D28" s="18"/>
      <c r="E28" s="95"/>
      <c r="F28" s="18"/>
      <c r="G28" s="18"/>
      <c r="H28" s="18"/>
      <c r="I28" s="18"/>
      <c r="J28" s="18"/>
      <c r="K28" s="18"/>
      <c r="L28" s="18"/>
      <c r="M28" s="18"/>
      <c r="N28" s="15"/>
      <c r="R28" s="88" t="s">
        <v>87</v>
      </c>
    </row>
    <row r="29" spans="2:18" ht="5.25" customHeight="1">
      <c r="B29" s="13"/>
      <c r="C29" s="20"/>
      <c r="D29" s="18"/>
      <c r="E29" s="62"/>
      <c r="F29" s="18"/>
      <c r="G29" s="18"/>
      <c r="H29" s="18"/>
      <c r="I29" s="18"/>
      <c r="J29" s="18"/>
      <c r="K29" s="18"/>
      <c r="L29" s="18"/>
      <c r="M29" s="18"/>
      <c r="N29" s="15"/>
      <c r="R29" s="88"/>
    </row>
    <row r="30" spans="2:18" ht="15" customHeight="1">
      <c r="B30" s="13"/>
      <c r="C30" s="20" t="s">
        <v>88</v>
      </c>
      <c r="D30" s="18"/>
      <c r="E30" s="169"/>
      <c r="F30" s="169"/>
      <c r="G30" s="169"/>
      <c r="H30" s="169"/>
      <c r="I30" s="169"/>
      <c r="J30" s="169"/>
      <c r="K30" s="169"/>
      <c r="L30" s="169"/>
      <c r="M30" s="169"/>
      <c r="N30" s="15"/>
      <c r="R30" s="88" t="s">
        <v>89</v>
      </c>
    </row>
    <row r="31" spans="2:18" ht="5.25" customHeight="1">
      <c r="B31" s="13"/>
      <c r="C31" s="20"/>
      <c r="D31" s="18"/>
      <c r="E31" s="143"/>
      <c r="F31" s="143"/>
      <c r="G31" s="143"/>
      <c r="H31" s="143"/>
      <c r="I31" s="143"/>
      <c r="J31" s="143"/>
      <c r="K31" s="143"/>
      <c r="L31" s="143"/>
      <c r="M31" s="143"/>
      <c r="N31" s="15"/>
      <c r="R31" s="88"/>
    </row>
    <row r="32" spans="2:18" ht="13.5" customHeight="1">
      <c r="B32" s="13"/>
      <c r="C32" s="20" t="s">
        <v>90</v>
      </c>
      <c r="D32" s="18"/>
      <c r="E32" s="169"/>
      <c r="F32" s="169"/>
      <c r="G32" s="169"/>
      <c r="H32" s="169"/>
      <c r="I32" s="169"/>
      <c r="J32" s="169"/>
      <c r="K32" s="169"/>
      <c r="L32" s="169"/>
      <c r="M32" s="169"/>
      <c r="N32" s="15"/>
      <c r="R32" s="88" t="s">
        <v>91</v>
      </c>
    </row>
    <row r="33" spans="2:18" ht="5.25" customHeight="1">
      <c r="B33" s="13"/>
      <c r="C33" s="20"/>
      <c r="D33" s="18"/>
      <c r="E33" s="143"/>
      <c r="F33" s="143"/>
      <c r="G33" s="143"/>
      <c r="H33" s="143"/>
      <c r="I33" s="143"/>
      <c r="J33" s="143"/>
      <c r="K33" s="143"/>
      <c r="L33" s="143"/>
      <c r="M33" s="143"/>
      <c r="N33" s="15"/>
      <c r="R33" s="88"/>
    </row>
    <row r="34" spans="2:18" ht="13.5" customHeight="1">
      <c r="B34" s="13"/>
      <c r="C34" s="20" t="s">
        <v>92</v>
      </c>
      <c r="D34" s="18"/>
      <c r="E34" s="169"/>
      <c r="F34" s="169"/>
      <c r="G34" s="169"/>
      <c r="H34" s="169"/>
      <c r="I34" s="169"/>
      <c r="J34" s="169"/>
      <c r="K34" s="169"/>
      <c r="L34" s="169"/>
      <c r="M34" s="169"/>
      <c r="N34" s="15"/>
      <c r="R34" s="88" t="s">
        <v>93</v>
      </c>
    </row>
    <row r="35" spans="2:18" ht="11.25" customHeight="1" thickBot="1">
      <c r="B35" s="34"/>
      <c r="C35" s="69"/>
      <c r="D35" s="69"/>
      <c r="E35" s="96"/>
      <c r="F35" s="69"/>
      <c r="G35" s="96"/>
      <c r="H35" s="69"/>
      <c r="I35" s="96"/>
      <c r="J35" s="69"/>
      <c r="K35" s="96"/>
      <c r="L35" s="69"/>
      <c r="M35" s="96"/>
      <c r="N35" s="37"/>
      <c r="R35" s="88" t="s">
        <v>94</v>
      </c>
    </row>
    <row r="36" spans="3:18" ht="15">
      <c r="C36" s="18"/>
      <c r="D36" s="18"/>
      <c r="E36" s="97"/>
      <c r="F36" s="18"/>
      <c r="G36" s="97"/>
      <c r="H36" s="18"/>
      <c r="I36" s="97"/>
      <c r="J36" s="18"/>
      <c r="K36" s="97"/>
      <c r="L36" s="18"/>
      <c r="M36" s="97"/>
      <c r="R36" s="88" t="s">
        <v>95</v>
      </c>
    </row>
    <row r="37" spans="3:18" ht="15.75" thickBot="1">
      <c r="C37" s="18"/>
      <c r="D37" s="18"/>
      <c r="E37" s="97"/>
      <c r="F37" s="18"/>
      <c r="G37" s="97"/>
      <c r="H37" s="18"/>
      <c r="I37" s="97"/>
      <c r="J37" s="18"/>
      <c r="K37" s="97"/>
      <c r="L37" s="18"/>
      <c r="M37" s="97"/>
      <c r="R37" s="88" t="s">
        <v>96</v>
      </c>
    </row>
    <row r="38" spans="2:18" ht="11.25" customHeight="1">
      <c r="B38" s="4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3"/>
      <c r="R38" s="88" t="s">
        <v>97</v>
      </c>
    </row>
    <row r="39" spans="2:18" ht="15.75" thickBot="1">
      <c r="B39" s="13"/>
      <c r="C39" s="120" t="s">
        <v>25</v>
      </c>
      <c r="D39" s="121"/>
      <c r="E39" s="120"/>
      <c r="F39" s="121"/>
      <c r="G39" s="120"/>
      <c r="H39" s="121"/>
      <c r="I39" s="120"/>
      <c r="J39" s="121"/>
      <c r="K39" s="120"/>
      <c r="L39" s="121"/>
      <c r="M39" s="120"/>
      <c r="N39" s="15"/>
      <c r="R39" s="88" t="s">
        <v>98</v>
      </c>
    </row>
    <row r="40" spans="2:18" ht="5.25" customHeight="1">
      <c r="B40" s="13"/>
      <c r="C40" s="20"/>
      <c r="D40" s="18"/>
      <c r="E40" s="60"/>
      <c r="F40" s="18"/>
      <c r="G40" s="62"/>
      <c r="H40" s="18"/>
      <c r="I40" s="62"/>
      <c r="J40" s="18"/>
      <c r="K40" s="62"/>
      <c r="L40" s="18"/>
      <c r="M40" s="62"/>
      <c r="N40" s="15"/>
      <c r="R40" s="88" t="s">
        <v>99</v>
      </c>
    </row>
    <row r="41" spans="2:18" ht="15" customHeight="1">
      <c r="B41" s="13"/>
      <c r="C41" s="20" t="s">
        <v>100</v>
      </c>
      <c r="D41" s="18"/>
      <c r="F41" s="18"/>
      <c r="G41" s="66"/>
      <c r="H41" s="18"/>
      <c r="I41" s="62"/>
      <c r="J41" s="18"/>
      <c r="K41" s="62"/>
      <c r="L41" s="18"/>
      <c r="M41" s="62"/>
      <c r="N41" s="15"/>
      <c r="R41" s="88" t="s">
        <v>101</v>
      </c>
    </row>
    <row r="42" spans="2:18" ht="5.25" customHeight="1">
      <c r="B42" s="13"/>
      <c r="C42" s="20"/>
      <c r="D42" s="18"/>
      <c r="E42" s="60"/>
      <c r="F42" s="18"/>
      <c r="G42" s="62"/>
      <c r="H42" s="18"/>
      <c r="I42" s="62"/>
      <c r="J42" s="18"/>
      <c r="K42" s="62"/>
      <c r="L42" s="18"/>
      <c r="M42" s="62"/>
      <c r="N42" s="15"/>
      <c r="R42" s="88" t="s">
        <v>102</v>
      </c>
    </row>
    <row r="43" spans="2:18" ht="5.25" customHeight="1">
      <c r="B43" s="13"/>
      <c r="C43" s="98"/>
      <c r="D43" s="86"/>
      <c r="E43" s="99"/>
      <c r="F43" s="86"/>
      <c r="G43" s="100"/>
      <c r="H43" s="86"/>
      <c r="I43" s="100"/>
      <c r="J43" s="86"/>
      <c r="K43" s="100"/>
      <c r="L43" s="86"/>
      <c r="M43" s="100"/>
      <c r="N43" s="15"/>
      <c r="R43" s="88" t="s">
        <v>103</v>
      </c>
    </row>
    <row r="44" spans="2:18" ht="15" customHeight="1">
      <c r="B44" s="13"/>
      <c r="C44" s="20" t="s">
        <v>276</v>
      </c>
      <c r="D44" s="18"/>
      <c r="E44" s="60"/>
      <c r="F44" s="18"/>
      <c r="G44" s="62"/>
      <c r="H44" s="18"/>
      <c r="I44" s="62"/>
      <c r="J44" s="18"/>
      <c r="K44" s="62"/>
      <c r="L44" s="18"/>
      <c r="M44" s="62"/>
      <c r="N44" s="15"/>
      <c r="R44" s="88" t="s">
        <v>104</v>
      </c>
    </row>
    <row r="45" spans="2:18" ht="5.25" customHeight="1">
      <c r="B45" s="13"/>
      <c r="C45" s="20"/>
      <c r="D45" s="18"/>
      <c r="E45" s="20"/>
      <c r="F45" s="18"/>
      <c r="G45" s="20"/>
      <c r="H45" s="18"/>
      <c r="I45" s="20"/>
      <c r="J45" s="18"/>
      <c r="K45" s="20"/>
      <c r="L45" s="18"/>
      <c r="M45" s="20"/>
      <c r="N45" s="15"/>
      <c r="R45" s="88" t="s">
        <v>105</v>
      </c>
    </row>
    <row r="46" spans="2:18" ht="15">
      <c r="B46" s="13"/>
      <c r="C46" s="18"/>
      <c r="D46" s="18"/>
      <c r="E46" s="66"/>
      <c r="F46" s="18"/>
      <c r="G46" s="66"/>
      <c r="H46" s="18"/>
      <c r="I46" s="66"/>
      <c r="J46" s="18"/>
      <c r="K46" s="66"/>
      <c r="L46" s="18"/>
      <c r="M46" s="66"/>
      <c r="N46" s="15"/>
      <c r="R46" s="88" t="s">
        <v>104</v>
      </c>
    </row>
    <row r="47" spans="2:18" ht="5.25" customHeight="1">
      <c r="B47" s="13"/>
      <c r="C47" s="20"/>
      <c r="D47" s="18"/>
      <c r="E47" s="20"/>
      <c r="F47" s="18"/>
      <c r="G47" s="20"/>
      <c r="H47" s="18"/>
      <c r="I47" s="20"/>
      <c r="J47" s="18"/>
      <c r="K47" s="20"/>
      <c r="L47" s="18"/>
      <c r="M47" s="20"/>
      <c r="N47" s="15"/>
      <c r="R47" s="88" t="s">
        <v>105</v>
      </c>
    </row>
    <row r="48" spans="2:18" ht="15">
      <c r="B48" s="13"/>
      <c r="C48" s="20"/>
      <c r="D48" s="18"/>
      <c r="E48" s="66"/>
      <c r="F48" s="18"/>
      <c r="G48" s="66"/>
      <c r="H48" s="18"/>
      <c r="I48" s="66"/>
      <c r="J48" s="18"/>
      <c r="K48" s="66"/>
      <c r="L48" s="18"/>
      <c r="M48" s="66"/>
      <c r="N48" s="15"/>
      <c r="R48" s="88" t="s">
        <v>106</v>
      </c>
    </row>
    <row r="49" spans="2:18" ht="5.25" customHeight="1">
      <c r="B49" s="13"/>
      <c r="C49" s="20"/>
      <c r="D49" s="18"/>
      <c r="E49" s="20"/>
      <c r="F49" s="18"/>
      <c r="G49" s="20"/>
      <c r="H49" s="18"/>
      <c r="I49" s="20"/>
      <c r="J49" s="18"/>
      <c r="K49" s="20"/>
      <c r="L49" s="18"/>
      <c r="M49" s="20"/>
      <c r="N49" s="15"/>
      <c r="R49" s="88" t="s">
        <v>107</v>
      </c>
    </row>
    <row r="50" spans="2:18" ht="15">
      <c r="B50" s="13"/>
      <c r="C50" s="20"/>
      <c r="D50" s="18"/>
      <c r="E50" s="66"/>
      <c r="F50" s="18"/>
      <c r="G50" s="66"/>
      <c r="H50" s="18"/>
      <c r="I50" s="66"/>
      <c r="J50" s="18"/>
      <c r="K50" s="66"/>
      <c r="L50" s="18"/>
      <c r="M50" s="66"/>
      <c r="N50" s="15"/>
      <c r="R50" s="88" t="s">
        <v>108</v>
      </c>
    </row>
    <row r="51" spans="2:18" ht="5.25" customHeight="1">
      <c r="B51" s="13"/>
      <c r="C51" s="18"/>
      <c r="D51" s="18"/>
      <c r="E51" s="20"/>
      <c r="F51" s="18"/>
      <c r="G51" s="20"/>
      <c r="H51" s="18"/>
      <c r="I51" s="20"/>
      <c r="J51" s="18"/>
      <c r="K51" s="20"/>
      <c r="L51" s="18"/>
      <c r="M51" s="20"/>
      <c r="N51" s="15"/>
      <c r="R51" s="88" t="s">
        <v>109</v>
      </c>
    </row>
    <row r="52" spans="2:18" ht="15">
      <c r="B52" s="13"/>
      <c r="C52" s="18"/>
      <c r="D52" s="18"/>
      <c r="E52" s="66"/>
      <c r="F52" s="18"/>
      <c r="G52" s="66"/>
      <c r="H52" s="18"/>
      <c r="I52" s="66"/>
      <c r="J52" s="18"/>
      <c r="K52" s="66"/>
      <c r="L52" s="18"/>
      <c r="M52" s="66"/>
      <c r="N52" s="15"/>
      <c r="R52" s="88" t="s">
        <v>110</v>
      </c>
    </row>
    <row r="53" spans="2:18" ht="5.25" customHeight="1">
      <c r="B53" s="13"/>
      <c r="C53" s="18"/>
      <c r="D53" s="18"/>
      <c r="E53" s="20"/>
      <c r="F53" s="18"/>
      <c r="G53" s="20"/>
      <c r="H53" s="18"/>
      <c r="I53" s="20"/>
      <c r="J53" s="18"/>
      <c r="K53" s="20"/>
      <c r="L53" s="18"/>
      <c r="M53" s="20"/>
      <c r="N53" s="15"/>
      <c r="R53" s="88" t="s">
        <v>104</v>
      </c>
    </row>
    <row r="54" spans="2:18" ht="15">
      <c r="B54" s="13"/>
      <c r="C54" s="18"/>
      <c r="D54" s="18"/>
      <c r="E54" s="66"/>
      <c r="F54" s="18"/>
      <c r="G54" s="66"/>
      <c r="H54" s="18"/>
      <c r="I54" s="66"/>
      <c r="J54" s="18"/>
      <c r="K54" s="66"/>
      <c r="L54" s="18"/>
      <c r="M54" s="66"/>
      <c r="N54" s="15"/>
      <c r="R54" s="88" t="s">
        <v>105</v>
      </c>
    </row>
    <row r="55" spans="2:18" ht="5.25" customHeight="1">
      <c r="B55" s="13"/>
      <c r="C55" s="18"/>
      <c r="D55" s="18"/>
      <c r="E55" s="20"/>
      <c r="F55" s="18"/>
      <c r="G55" s="20"/>
      <c r="H55" s="18"/>
      <c r="I55" s="20"/>
      <c r="J55" s="18"/>
      <c r="K55" s="20"/>
      <c r="L55" s="18"/>
      <c r="M55" s="20"/>
      <c r="N55" s="15"/>
      <c r="R55" s="88" t="s">
        <v>104</v>
      </c>
    </row>
    <row r="56" spans="2:18" ht="15">
      <c r="B56" s="13"/>
      <c r="C56" s="20"/>
      <c r="D56" s="18"/>
      <c r="E56" s="66"/>
      <c r="F56" s="18"/>
      <c r="G56" s="66"/>
      <c r="H56" s="18"/>
      <c r="I56" s="66"/>
      <c r="J56" s="18"/>
      <c r="K56" s="66"/>
      <c r="L56" s="18"/>
      <c r="M56" s="66"/>
      <c r="N56" s="15"/>
      <c r="R56" s="88" t="s">
        <v>105</v>
      </c>
    </row>
    <row r="57" spans="2:18" ht="15">
      <c r="B57" s="13"/>
      <c r="C57" s="101"/>
      <c r="D57" s="17"/>
      <c r="E57" s="101"/>
      <c r="F57" s="101"/>
      <c r="G57" s="101"/>
      <c r="H57" s="101"/>
      <c r="I57" s="101"/>
      <c r="J57" s="101"/>
      <c r="K57" s="101"/>
      <c r="L57" s="101"/>
      <c r="M57" s="101"/>
      <c r="N57" s="15"/>
      <c r="R57" s="88" t="s">
        <v>106</v>
      </c>
    </row>
    <row r="58" spans="2:18" ht="5.25" customHeight="1">
      <c r="B58" s="1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5"/>
      <c r="R58" s="88" t="s">
        <v>107</v>
      </c>
    </row>
    <row r="59" spans="2:22" s="84" customFormat="1" ht="15">
      <c r="B59" s="102"/>
      <c r="C59" s="20" t="s">
        <v>277</v>
      </c>
      <c r="D59" s="85"/>
      <c r="E59" s="20"/>
      <c r="F59" s="20"/>
      <c r="G59" s="20"/>
      <c r="H59" s="20"/>
      <c r="I59" s="20"/>
      <c r="J59" s="20"/>
      <c r="K59" s="20"/>
      <c r="L59" s="20"/>
      <c r="M59" s="20"/>
      <c r="N59" s="103"/>
      <c r="Q59" s="104"/>
      <c r="R59" s="88" t="s">
        <v>111</v>
      </c>
      <c r="S59" s="104"/>
      <c r="T59" s="104"/>
      <c r="U59" s="105"/>
      <c r="V59" s="105"/>
    </row>
    <row r="60" spans="2:18" ht="5.25" customHeight="1"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5"/>
      <c r="R60" s="88" t="s">
        <v>112</v>
      </c>
    </row>
    <row r="61" spans="2:18" ht="15">
      <c r="B61" s="13"/>
      <c r="C61" s="18"/>
      <c r="D61" s="18"/>
      <c r="E61" s="66"/>
      <c r="F61" s="18"/>
      <c r="G61" s="66"/>
      <c r="H61" s="18"/>
      <c r="I61" s="66"/>
      <c r="J61" s="18"/>
      <c r="K61" s="66"/>
      <c r="L61" s="18"/>
      <c r="M61" s="66"/>
      <c r="N61" s="15"/>
      <c r="R61" s="88" t="s">
        <v>113</v>
      </c>
    </row>
    <row r="62" spans="2:18" ht="5.25" customHeight="1">
      <c r="B62" s="13"/>
      <c r="C62" s="20"/>
      <c r="D62" s="18"/>
      <c r="E62" s="20"/>
      <c r="F62" s="18"/>
      <c r="G62" s="20"/>
      <c r="H62" s="18"/>
      <c r="I62" s="20"/>
      <c r="J62" s="18"/>
      <c r="K62" s="20"/>
      <c r="L62" s="18"/>
      <c r="M62" s="20"/>
      <c r="N62" s="15"/>
      <c r="R62" s="88" t="s">
        <v>114</v>
      </c>
    </row>
    <row r="63" spans="2:18" ht="15">
      <c r="B63" s="13"/>
      <c r="C63" s="20"/>
      <c r="D63" s="18"/>
      <c r="E63" s="66"/>
      <c r="F63" s="18"/>
      <c r="G63" s="66"/>
      <c r="H63" s="18"/>
      <c r="I63" s="66"/>
      <c r="J63" s="18"/>
      <c r="K63" s="66"/>
      <c r="L63" s="18"/>
      <c r="M63" s="66"/>
      <c r="N63" s="15"/>
      <c r="R63" s="88" t="s">
        <v>115</v>
      </c>
    </row>
    <row r="64" spans="2:18" ht="5.25" customHeight="1">
      <c r="B64" s="13"/>
      <c r="C64" s="20"/>
      <c r="D64" s="18"/>
      <c r="E64" s="20"/>
      <c r="F64" s="18"/>
      <c r="G64" s="20"/>
      <c r="H64" s="18"/>
      <c r="I64" s="20"/>
      <c r="J64" s="18"/>
      <c r="K64" s="20"/>
      <c r="L64" s="18"/>
      <c r="M64" s="20"/>
      <c r="N64" s="15"/>
      <c r="R64" s="88" t="s">
        <v>116</v>
      </c>
    </row>
    <row r="65" spans="2:18" ht="15">
      <c r="B65" s="13"/>
      <c r="C65" s="20"/>
      <c r="D65" s="18"/>
      <c r="E65" s="66"/>
      <c r="F65" s="18"/>
      <c r="G65" s="66"/>
      <c r="H65" s="18"/>
      <c r="I65" s="66"/>
      <c r="J65" s="18"/>
      <c r="K65" s="66"/>
      <c r="L65" s="18"/>
      <c r="M65" s="66"/>
      <c r="N65" s="15"/>
      <c r="R65" s="88" t="s">
        <v>117</v>
      </c>
    </row>
    <row r="66" spans="2:18" ht="5.25" customHeight="1">
      <c r="B66" s="13"/>
      <c r="C66" s="18"/>
      <c r="D66" s="18"/>
      <c r="E66" s="20"/>
      <c r="F66" s="18"/>
      <c r="G66" s="20"/>
      <c r="H66" s="18"/>
      <c r="I66" s="20"/>
      <c r="J66" s="18"/>
      <c r="K66" s="20"/>
      <c r="L66" s="18"/>
      <c r="M66" s="20"/>
      <c r="N66" s="15"/>
      <c r="R66" s="88" t="s">
        <v>118</v>
      </c>
    </row>
    <row r="67" spans="2:18" ht="15">
      <c r="B67" s="13"/>
      <c r="C67" s="18"/>
      <c r="D67" s="18"/>
      <c r="E67" s="66"/>
      <c r="F67" s="18"/>
      <c r="G67" s="66"/>
      <c r="H67" s="18"/>
      <c r="I67" s="66"/>
      <c r="J67" s="18"/>
      <c r="K67" s="66"/>
      <c r="L67" s="18"/>
      <c r="M67" s="66"/>
      <c r="N67" s="15"/>
      <c r="R67" s="88" t="s">
        <v>119</v>
      </c>
    </row>
    <row r="68" spans="2:18" ht="5.25" customHeight="1">
      <c r="B68" s="13"/>
      <c r="C68" s="18"/>
      <c r="D68" s="18"/>
      <c r="E68" s="20"/>
      <c r="F68" s="18"/>
      <c r="G68" s="20"/>
      <c r="H68" s="18"/>
      <c r="I68" s="20"/>
      <c r="J68" s="18"/>
      <c r="K68" s="20"/>
      <c r="L68" s="18"/>
      <c r="M68" s="20"/>
      <c r="N68" s="15"/>
      <c r="R68" s="88" t="s">
        <v>120</v>
      </c>
    </row>
    <row r="69" spans="2:18" ht="15">
      <c r="B69" s="13"/>
      <c r="C69" s="18"/>
      <c r="D69" s="18"/>
      <c r="E69" s="66"/>
      <c r="F69" s="18"/>
      <c r="G69" s="66"/>
      <c r="H69" s="18"/>
      <c r="I69" s="66"/>
      <c r="J69" s="18"/>
      <c r="K69" s="66"/>
      <c r="L69" s="18"/>
      <c r="M69" s="66"/>
      <c r="N69" s="15"/>
      <c r="R69" s="88" t="s">
        <v>121</v>
      </c>
    </row>
    <row r="70" spans="2:18" ht="5.25" customHeight="1">
      <c r="B70" s="13"/>
      <c r="C70" s="18"/>
      <c r="D70" s="18"/>
      <c r="E70" s="20"/>
      <c r="F70" s="18"/>
      <c r="G70" s="20"/>
      <c r="H70" s="18"/>
      <c r="I70" s="20"/>
      <c r="J70" s="18"/>
      <c r="K70" s="20"/>
      <c r="L70" s="18"/>
      <c r="M70" s="20"/>
      <c r="N70" s="15"/>
      <c r="R70" s="88" t="s">
        <v>122</v>
      </c>
    </row>
    <row r="71" spans="2:18" ht="15">
      <c r="B71" s="13"/>
      <c r="C71" s="20"/>
      <c r="D71" s="18"/>
      <c r="E71" s="66"/>
      <c r="F71" s="18"/>
      <c r="G71" s="66"/>
      <c r="H71" s="18"/>
      <c r="I71" s="66"/>
      <c r="J71" s="18"/>
      <c r="K71" s="66"/>
      <c r="L71" s="18"/>
      <c r="M71" s="66"/>
      <c r="N71" s="15"/>
      <c r="R71" s="88" t="s">
        <v>123</v>
      </c>
    </row>
    <row r="72" spans="2:18" ht="11.25" customHeight="1" thickBot="1">
      <c r="B72" s="34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37"/>
      <c r="R72" s="88" t="s">
        <v>124</v>
      </c>
    </row>
    <row r="73" ht="15">
      <c r="R73" s="88" t="s">
        <v>125</v>
      </c>
    </row>
    <row r="74" ht="15">
      <c r="R74" s="88" t="s">
        <v>96</v>
      </c>
    </row>
    <row r="75" ht="15">
      <c r="R75" s="88" t="s">
        <v>97</v>
      </c>
    </row>
    <row r="76" ht="15">
      <c r="R76" s="88" t="s">
        <v>98</v>
      </c>
    </row>
    <row r="77" ht="15">
      <c r="R77" s="88" t="s">
        <v>99</v>
      </c>
    </row>
    <row r="78" spans="11:18" ht="15">
      <c r="K78" s="8">
        <f>Index!$F$7</f>
        <v>0</v>
      </c>
      <c r="R78" s="88" t="s">
        <v>101</v>
      </c>
    </row>
    <row r="79" spans="11:18" ht="15">
      <c r="K79" s="1">
        <f>Index!$F$9</f>
        <v>0</v>
      </c>
      <c r="R79" s="88" t="s">
        <v>102</v>
      </c>
    </row>
    <row r="80" spans="3:18" ht="15.75" thickBot="1">
      <c r="C80" s="18"/>
      <c r="D80" s="18"/>
      <c r="E80" s="112"/>
      <c r="F80" s="18"/>
      <c r="G80" s="112"/>
      <c r="H80" s="18"/>
      <c r="I80" s="112"/>
      <c r="J80" s="18"/>
      <c r="K80" s="112"/>
      <c r="L80" s="18"/>
      <c r="M80" s="112"/>
      <c r="R80" s="88" t="s">
        <v>103</v>
      </c>
    </row>
    <row r="81" spans="2:18" ht="11.25" customHeight="1">
      <c r="B81" s="4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43"/>
      <c r="R81" s="88" t="s">
        <v>104</v>
      </c>
    </row>
    <row r="82" spans="2:18" ht="15.75" thickBot="1">
      <c r="B82" s="13"/>
      <c r="C82" s="120" t="s">
        <v>272</v>
      </c>
      <c r="D82" s="121"/>
      <c r="E82" s="120"/>
      <c r="F82" s="121"/>
      <c r="G82" s="120"/>
      <c r="H82" s="121"/>
      <c r="I82" s="120"/>
      <c r="J82" s="121"/>
      <c r="K82" s="120"/>
      <c r="L82" s="121"/>
      <c r="M82" s="120"/>
      <c r="N82" s="15"/>
      <c r="R82" s="88" t="s">
        <v>105</v>
      </c>
    </row>
    <row r="83" spans="2:18" ht="5.25" customHeight="1">
      <c r="B83" s="13"/>
      <c r="C83" s="20"/>
      <c r="D83" s="18"/>
      <c r="E83" s="60"/>
      <c r="F83" s="18"/>
      <c r="G83" s="62"/>
      <c r="H83" s="18"/>
      <c r="I83" s="62"/>
      <c r="J83" s="18"/>
      <c r="K83" s="62"/>
      <c r="L83" s="18"/>
      <c r="M83" s="62"/>
      <c r="N83" s="15"/>
      <c r="R83" s="88" t="s">
        <v>104</v>
      </c>
    </row>
    <row r="84" spans="2:18" ht="15" customHeight="1">
      <c r="B84" s="13"/>
      <c r="C84" s="20" t="s">
        <v>252</v>
      </c>
      <c r="D84" s="18"/>
      <c r="E84" s="18"/>
      <c r="F84" s="18"/>
      <c r="G84" s="66"/>
      <c r="H84" s="18"/>
      <c r="I84" s="62"/>
      <c r="J84" s="18"/>
      <c r="K84" s="62"/>
      <c r="L84" s="18"/>
      <c r="M84" s="62"/>
      <c r="N84" s="15"/>
      <c r="R84" s="88" t="s">
        <v>105</v>
      </c>
    </row>
    <row r="85" spans="2:18" ht="5.25" customHeight="1">
      <c r="B85" s="13"/>
      <c r="C85" s="20"/>
      <c r="D85" s="18"/>
      <c r="E85" s="60"/>
      <c r="F85" s="18"/>
      <c r="G85" s="62"/>
      <c r="H85" s="18"/>
      <c r="I85" s="62"/>
      <c r="J85" s="18"/>
      <c r="K85" s="62"/>
      <c r="L85" s="18"/>
      <c r="M85" s="62"/>
      <c r="N85" s="15"/>
      <c r="R85" s="88" t="s">
        <v>106</v>
      </c>
    </row>
    <row r="86" spans="2:18" ht="5.25" customHeight="1">
      <c r="B86" s="13"/>
      <c r="C86" s="98"/>
      <c r="D86" s="86"/>
      <c r="E86" s="99"/>
      <c r="F86" s="86"/>
      <c r="G86" s="100"/>
      <c r="H86" s="86"/>
      <c r="I86" s="100"/>
      <c r="J86" s="86"/>
      <c r="K86" s="100"/>
      <c r="L86" s="86"/>
      <c r="M86" s="100"/>
      <c r="N86" s="15"/>
      <c r="R86" s="88" t="s">
        <v>107</v>
      </c>
    </row>
    <row r="87" spans="2:18" ht="27.75" customHeight="1">
      <c r="B87" s="13"/>
      <c r="C87" s="171" t="s">
        <v>274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5"/>
      <c r="R87" s="88" t="s">
        <v>108</v>
      </c>
    </row>
    <row r="88" spans="2:18" ht="5.25" customHeight="1">
      <c r="B88" s="13"/>
      <c r="C88" s="20"/>
      <c r="D88" s="18"/>
      <c r="E88" s="20"/>
      <c r="F88" s="18"/>
      <c r="G88" s="20"/>
      <c r="H88" s="18"/>
      <c r="I88" s="20"/>
      <c r="J88" s="18"/>
      <c r="K88" s="20"/>
      <c r="L88" s="18"/>
      <c r="M88" s="20"/>
      <c r="N88" s="15"/>
      <c r="R88" s="88" t="s">
        <v>109</v>
      </c>
    </row>
    <row r="89" spans="2:18" ht="15">
      <c r="B89" s="13"/>
      <c r="C89" s="18"/>
      <c r="D89" s="18"/>
      <c r="E89" s="20"/>
      <c r="F89" s="20"/>
      <c r="G89" s="20"/>
      <c r="H89" s="20"/>
      <c r="I89" s="20"/>
      <c r="J89" s="20"/>
      <c r="K89" s="20"/>
      <c r="L89" s="20"/>
      <c r="M89" s="20"/>
      <c r="N89" s="15"/>
      <c r="R89" s="88" t="s">
        <v>110</v>
      </c>
    </row>
    <row r="90" spans="2:18" ht="5.25" customHeight="1">
      <c r="B90" s="13"/>
      <c r="C90" s="20"/>
      <c r="D90" s="18"/>
      <c r="E90" s="20"/>
      <c r="F90" s="18"/>
      <c r="G90" s="20"/>
      <c r="H90" s="18"/>
      <c r="I90" s="20"/>
      <c r="J90" s="18"/>
      <c r="K90" s="20"/>
      <c r="L90" s="18"/>
      <c r="M90" s="20"/>
      <c r="N90" s="15"/>
      <c r="R90" s="88" t="s">
        <v>104</v>
      </c>
    </row>
    <row r="91" spans="2:18" ht="15">
      <c r="B91" s="13"/>
      <c r="C91" s="20" t="s">
        <v>246</v>
      </c>
      <c r="D91" s="18"/>
      <c r="E91" s="170"/>
      <c r="F91" s="170"/>
      <c r="G91" s="170"/>
      <c r="H91" s="170"/>
      <c r="I91" s="170"/>
      <c r="J91" s="170"/>
      <c r="K91" s="170"/>
      <c r="L91" s="170"/>
      <c r="M91" s="170"/>
      <c r="N91" s="15"/>
      <c r="R91" s="88" t="s">
        <v>105</v>
      </c>
    </row>
    <row r="92" spans="2:18" ht="5.25" customHeight="1">
      <c r="B92" s="13"/>
      <c r="C92" s="20"/>
      <c r="D92" s="18"/>
      <c r="E92" s="170"/>
      <c r="F92" s="170"/>
      <c r="G92" s="170"/>
      <c r="H92" s="170"/>
      <c r="I92" s="170"/>
      <c r="J92" s="170"/>
      <c r="K92" s="170"/>
      <c r="L92" s="170"/>
      <c r="M92" s="170"/>
      <c r="N92" s="15"/>
      <c r="R92" s="88" t="s">
        <v>104</v>
      </c>
    </row>
    <row r="93" spans="2:18" ht="15">
      <c r="B93" s="13"/>
      <c r="C93" s="20"/>
      <c r="D93" s="18"/>
      <c r="E93" s="170"/>
      <c r="F93" s="170"/>
      <c r="G93" s="170"/>
      <c r="H93" s="170"/>
      <c r="I93" s="170"/>
      <c r="J93" s="170"/>
      <c r="K93" s="170"/>
      <c r="L93" s="170"/>
      <c r="M93" s="170"/>
      <c r="N93" s="15"/>
      <c r="R93" s="88" t="s">
        <v>105</v>
      </c>
    </row>
    <row r="94" spans="2:18" ht="5.25" customHeight="1">
      <c r="B94" s="13"/>
      <c r="C94" s="18"/>
      <c r="D94" s="18"/>
      <c r="E94" s="20"/>
      <c r="F94" s="18"/>
      <c r="G94" s="20"/>
      <c r="H94" s="18"/>
      <c r="I94" s="20"/>
      <c r="J94" s="18"/>
      <c r="K94" s="20"/>
      <c r="L94" s="18"/>
      <c r="M94" s="20"/>
      <c r="N94" s="15"/>
      <c r="R94" s="88" t="s">
        <v>106</v>
      </c>
    </row>
    <row r="95" spans="2:18" ht="15">
      <c r="B95" s="13"/>
      <c r="C95" s="20" t="s">
        <v>247</v>
      </c>
      <c r="D95" s="18"/>
      <c r="E95" s="170"/>
      <c r="F95" s="170"/>
      <c r="G95" s="170"/>
      <c r="H95" s="170"/>
      <c r="I95" s="170"/>
      <c r="J95" s="170"/>
      <c r="K95" s="170"/>
      <c r="L95" s="170"/>
      <c r="M95" s="170"/>
      <c r="N95" s="15"/>
      <c r="R95" s="114" t="s">
        <v>107</v>
      </c>
    </row>
    <row r="96" spans="2:18" ht="15">
      <c r="B96" s="13"/>
      <c r="C96" s="18"/>
      <c r="D96" s="18"/>
      <c r="E96" s="170"/>
      <c r="F96" s="170"/>
      <c r="G96" s="170"/>
      <c r="H96" s="170"/>
      <c r="I96" s="170"/>
      <c r="J96" s="170"/>
      <c r="K96" s="170"/>
      <c r="L96" s="170"/>
      <c r="M96" s="170"/>
      <c r="N96" s="15"/>
      <c r="R96" s="88" t="s">
        <v>97</v>
      </c>
    </row>
    <row r="97" spans="2:18" ht="15">
      <c r="B97" s="13"/>
      <c r="C97" s="20"/>
      <c r="D97" s="18"/>
      <c r="E97" s="170"/>
      <c r="F97" s="170"/>
      <c r="G97" s="170"/>
      <c r="H97" s="170"/>
      <c r="I97" s="170"/>
      <c r="J97" s="170"/>
      <c r="K97" s="170"/>
      <c r="L97" s="170"/>
      <c r="M97" s="170"/>
      <c r="N97" s="15"/>
      <c r="R97" s="88" t="s">
        <v>98</v>
      </c>
    </row>
    <row r="98" spans="2:18" ht="5.25" customHeight="1">
      <c r="B98" s="13"/>
      <c r="C98" s="20"/>
      <c r="D98" s="18"/>
      <c r="E98" s="20"/>
      <c r="F98" s="18"/>
      <c r="G98" s="20"/>
      <c r="H98" s="18"/>
      <c r="I98" s="20"/>
      <c r="J98" s="18"/>
      <c r="K98" s="20"/>
      <c r="L98" s="18"/>
      <c r="M98" s="20"/>
      <c r="N98" s="15"/>
      <c r="R98" s="88" t="s">
        <v>99</v>
      </c>
    </row>
    <row r="99" spans="2:18" ht="15">
      <c r="B99" s="13"/>
      <c r="C99" s="20" t="s">
        <v>248</v>
      </c>
      <c r="D99" s="18"/>
      <c r="E99" s="170"/>
      <c r="F99" s="170"/>
      <c r="G99" s="170"/>
      <c r="H99" s="170"/>
      <c r="I99" s="170"/>
      <c r="J99" s="170"/>
      <c r="K99" s="170"/>
      <c r="L99" s="170"/>
      <c r="M99" s="170"/>
      <c r="N99" s="15"/>
      <c r="R99" s="88" t="s">
        <v>101</v>
      </c>
    </row>
    <row r="100" spans="2:18" ht="15">
      <c r="B100" s="13"/>
      <c r="C100" s="18"/>
      <c r="D100" s="18"/>
      <c r="E100" s="170"/>
      <c r="F100" s="170"/>
      <c r="G100" s="170"/>
      <c r="H100" s="170"/>
      <c r="I100" s="170"/>
      <c r="J100" s="170"/>
      <c r="K100" s="170"/>
      <c r="L100" s="170"/>
      <c r="M100" s="170"/>
      <c r="N100" s="15"/>
      <c r="R100" s="88" t="s">
        <v>102</v>
      </c>
    </row>
    <row r="101" spans="2:18" ht="15">
      <c r="B101" s="13"/>
      <c r="C101" s="18"/>
      <c r="D101" s="18"/>
      <c r="E101" s="170"/>
      <c r="F101" s="170"/>
      <c r="G101" s="170"/>
      <c r="H101" s="170"/>
      <c r="I101" s="170"/>
      <c r="J101" s="170"/>
      <c r="K101" s="170"/>
      <c r="L101" s="170"/>
      <c r="M101" s="170"/>
      <c r="N101" s="15"/>
      <c r="R101" s="88" t="s">
        <v>106</v>
      </c>
    </row>
    <row r="102" spans="2:18" ht="5.25" customHeight="1">
      <c r="B102" s="13"/>
      <c r="C102" s="20"/>
      <c r="D102" s="18"/>
      <c r="E102" s="20"/>
      <c r="F102" s="18"/>
      <c r="G102" s="20"/>
      <c r="H102" s="18"/>
      <c r="I102" s="20"/>
      <c r="J102" s="18"/>
      <c r="K102" s="20"/>
      <c r="L102" s="18"/>
      <c r="M102" s="20"/>
      <c r="N102" s="15"/>
      <c r="R102" s="88" t="s">
        <v>107</v>
      </c>
    </row>
    <row r="103" spans="2:18" ht="15">
      <c r="B103" s="13"/>
      <c r="C103" s="20" t="s">
        <v>249</v>
      </c>
      <c r="D103" s="18"/>
      <c r="E103" s="170"/>
      <c r="F103" s="170"/>
      <c r="G103" s="170"/>
      <c r="H103" s="170"/>
      <c r="I103" s="170"/>
      <c r="J103" s="170"/>
      <c r="K103" s="170"/>
      <c r="L103" s="170"/>
      <c r="M103" s="170"/>
      <c r="N103" s="15"/>
      <c r="R103" s="88" t="s">
        <v>108</v>
      </c>
    </row>
    <row r="104" spans="2:18" ht="15">
      <c r="B104" s="13"/>
      <c r="C104" s="18"/>
      <c r="D104" s="18"/>
      <c r="E104" s="170"/>
      <c r="F104" s="170"/>
      <c r="G104" s="170"/>
      <c r="H104" s="170"/>
      <c r="I104" s="170"/>
      <c r="J104" s="170"/>
      <c r="K104" s="170"/>
      <c r="L104" s="170"/>
      <c r="M104" s="170"/>
      <c r="N104" s="15"/>
      <c r="R104" s="88" t="s">
        <v>109</v>
      </c>
    </row>
    <row r="105" spans="2:18" ht="15">
      <c r="B105" s="13"/>
      <c r="C105" s="18"/>
      <c r="D105" s="18"/>
      <c r="E105" s="170"/>
      <c r="F105" s="170"/>
      <c r="G105" s="170"/>
      <c r="H105" s="170"/>
      <c r="I105" s="170"/>
      <c r="J105" s="170"/>
      <c r="K105" s="170"/>
      <c r="L105" s="170"/>
      <c r="M105" s="170"/>
      <c r="N105" s="15"/>
      <c r="R105" s="88" t="s">
        <v>110</v>
      </c>
    </row>
    <row r="106" spans="2:18" ht="5.25" customHeight="1">
      <c r="B106" s="13"/>
      <c r="C106" s="20"/>
      <c r="D106" s="18"/>
      <c r="E106" s="20"/>
      <c r="F106" s="18"/>
      <c r="G106" s="20"/>
      <c r="H106" s="18"/>
      <c r="I106" s="20"/>
      <c r="J106" s="18"/>
      <c r="K106" s="20"/>
      <c r="L106" s="18"/>
      <c r="M106" s="20"/>
      <c r="N106" s="15"/>
      <c r="R106" s="88" t="s">
        <v>104</v>
      </c>
    </row>
    <row r="107" spans="2:18" ht="15">
      <c r="B107" s="13"/>
      <c r="C107" s="20" t="s">
        <v>250</v>
      </c>
      <c r="D107" s="18"/>
      <c r="E107" s="170"/>
      <c r="F107" s="170"/>
      <c r="G107" s="170"/>
      <c r="H107" s="170"/>
      <c r="I107" s="170"/>
      <c r="J107" s="170"/>
      <c r="K107" s="170"/>
      <c r="L107" s="170"/>
      <c r="M107" s="170"/>
      <c r="N107" s="15"/>
      <c r="R107" s="88" t="s">
        <v>105</v>
      </c>
    </row>
    <row r="108" spans="2:18" ht="15">
      <c r="B108" s="13"/>
      <c r="C108" s="18"/>
      <c r="D108" s="18"/>
      <c r="E108" s="170"/>
      <c r="F108" s="170"/>
      <c r="G108" s="170"/>
      <c r="H108" s="170"/>
      <c r="I108" s="170"/>
      <c r="J108" s="170"/>
      <c r="K108" s="170"/>
      <c r="L108" s="170"/>
      <c r="M108" s="170"/>
      <c r="N108" s="15"/>
      <c r="R108" s="88" t="s">
        <v>104</v>
      </c>
    </row>
    <row r="109" spans="2:18" ht="15">
      <c r="B109" s="13"/>
      <c r="C109" s="20"/>
      <c r="D109" s="18"/>
      <c r="E109" s="170"/>
      <c r="F109" s="170"/>
      <c r="G109" s="170"/>
      <c r="H109" s="170"/>
      <c r="I109" s="170"/>
      <c r="J109" s="170"/>
      <c r="K109" s="170"/>
      <c r="L109" s="170"/>
      <c r="M109" s="170"/>
      <c r="N109" s="15"/>
      <c r="R109" s="88" t="s">
        <v>105</v>
      </c>
    </row>
    <row r="110" spans="2:18" ht="5.25" customHeight="1">
      <c r="B110" s="13"/>
      <c r="C110" s="20"/>
      <c r="D110" s="18"/>
      <c r="E110" s="20"/>
      <c r="F110" s="18"/>
      <c r="G110" s="20"/>
      <c r="H110" s="18"/>
      <c r="I110" s="20"/>
      <c r="J110" s="18"/>
      <c r="K110" s="20"/>
      <c r="L110" s="18"/>
      <c r="M110" s="20"/>
      <c r="N110" s="15"/>
      <c r="R110" s="88" t="s">
        <v>126</v>
      </c>
    </row>
    <row r="111" spans="2:18" ht="15">
      <c r="B111" s="13"/>
      <c r="C111" s="20" t="s">
        <v>251</v>
      </c>
      <c r="D111" s="18"/>
      <c r="E111" s="170"/>
      <c r="F111" s="170"/>
      <c r="G111" s="170"/>
      <c r="H111" s="170"/>
      <c r="I111" s="170"/>
      <c r="J111" s="170"/>
      <c r="K111" s="170"/>
      <c r="L111" s="170"/>
      <c r="M111" s="170"/>
      <c r="N111" s="15"/>
      <c r="R111" s="88" t="s">
        <v>127</v>
      </c>
    </row>
    <row r="112" spans="2:18" ht="15">
      <c r="B112" s="13"/>
      <c r="C112" s="20"/>
      <c r="D112" s="18"/>
      <c r="E112" s="170"/>
      <c r="F112" s="170"/>
      <c r="G112" s="170"/>
      <c r="H112" s="170"/>
      <c r="I112" s="170"/>
      <c r="J112" s="170"/>
      <c r="K112" s="170"/>
      <c r="L112" s="170"/>
      <c r="M112" s="170"/>
      <c r="N112" s="15"/>
      <c r="R112" s="88" t="s">
        <v>128</v>
      </c>
    </row>
    <row r="113" spans="2:18" ht="11.25" customHeight="1">
      <c r="B113" s="13"/>
      <c r="C113" s="20"/>
      <c r="D113" s="18"/>
      <c r="E113" s="170"/>
      <c r="F113" s="170"/>
      <c r="G113" s="170"/>
      <c r="H113" s="170"/>
      <c r="I113" s="170"/>
      <c r="J113" s="170"/>
      <c r="K113" s="170"/>
      <c r="L113" s="170"/>
      <c r="M113" s="170"/>
      <c r="N113" s="15"/>
      <c r="R113" s="88" t="s">
        <v>129</v>
      </c>
    </row>
    <row r="114" spans="2:22" s="18" customFormat="1" ht="5.25" customHeight="1">
      <c r="B114" s="13"/>
      <c r="C114" s="20"/>
      <c r="E114" s="20"/>
      <c r="G114" s="20"/>
      <c r="I114" s="20"/>
      <c r="K114" s="20"/>
      <c r="M114" s="20"/>
      <c r="N114" s="15"/>
      <c r="P114" s="113"/>
      <c r="Q114" s="113"/>
      <c r="R114" s="88" t="s">
        <v>130</v>
      </c>
      <c r="S114" s="113"/>
      <c r="T114" s="113"/>
      <c r="U114" s="59"/>
      <c r="V114" s="59"/>
    </row>
    <row r="115" spans="2:18" ht="15">
      <c r="B115" s="13"/>
      <c r="C115" s="20"/>
      <c r="D115" s="18"/>
      <c r="E115" s="20"/>
      <c r="F115" s="20"/>
      <c r="G115" s="20"/>
      <c r="H115" s="20"/>
      <c r="I115" s="20"/>
      <c r="J115" s="20"/>
      <c r="K115" s="20"/>
      <c r="L115" s="20"/>
      <c r="M115" s="20"/>
      <c r="N115" s="15"/>
      <c r="R115" s="88" t="s">
        <v>131</v>
      </c>
    </row>
    <row r="116" spans="2:22" s="18" customFormat="1" ht="5.25" customHeight="1" thickBot="1">
      <c r="B116" s="34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37"/>
      <c r="P116" s="113"/>
      <c r="Q116" s="113"/>
      <c r="R116" s="88" t="s">
        <v>132</v>
      </c>
      <c r="S116" s="113"/>
      <c r="T116" s="113"/>
      <c r="U116" s="59"/>
      <c r="V116" s="59"/>
    </row>
    <row r="117" spans="16:22" s="18" customFormat="1" ht="5.25" customHeight="1">
      <c r="P117" s="113"/>
      <c r="Q117" s="113"/>
      <c r="R117" s="88" t="s">
        <v>133</v>
      </c>
      <c r="S117" s="113"/>
      <c r="T117" s="113"/>
      <c r="U117" s="59"/>
      <c r="V117" s="59"/>
    </row>
    <row r="118" spans="16:22" s="18" customFormat="1" ht="5.25" customHeight="1">
      <c r="P118" s="113"/>
      <c r="Q118" s="113"/>
      <c r="R118" s="88" t="s">
        <v>134</v>
      </c>
      <c r="S118" s="113"/>
      <c r="T118" s="113"/>
      <c r="U118" s="59"/>
      <c r="V118" s="59"/>
    </row>
    <row r="119" spans="3:22" s="85" customFormat="1" ht="15.75" thickBot="1">
      <c r="C119" s="20"/>
      <c r="E119" s="20"/>
      <c r="F119" s="20"/>
      <c r="G119" s="20"/>
      <c r="H119" s="20"/>
      <c r="I119" s="20"/>
      <c r="J119" s="20"/>
      <c r="K119" s="20"/>
      <c r="L119" s="20"/>
      <c r="M119" s="20"/>
      <c r="Q119" s="115"/>
      <c r="R119" s="88" t="s">
        <v>135</v>
      </c>
      <c r="S119" s="115"/>
      <c r="T119" s="115"/>
      <c r="U119" s="116"/>
      <c r="V119" s="116"/>
    </row>
    <row r="120" spans="2:18" ht="11.25" customHeight="1">
      <c r="B120" s="40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43"/>
      <c r="R120" s="88" t="s">
        <v>136</v>
      </c>
    </row>
    <row r="121" spans="2:18" ht="15.75" thickBot="1">
      <c r="B121" s="13"/>
      <c r="C121" s="120" t="s">
        <v>272</v>
      </c>
      <c r="D121" s="121"/>
      <c r="E121" s="120"/>
      <c r="F121" s="121"/>
      <c r="G121" s="120"/>
      <c r="H121" s="121"/>
      <c r="I121" s="120"/>
      <c r="J121" s="121"/>
      <c r="K121" s="120"/>
      <c r="L121" s="121"/>
      <c r="M121" s="120"/>
      <c r="N121" s="15"/>
      <c r="R121" s="88" t="s">
        <v>137</v>
      </c>
    </row>
    <row r="122" spans="2:18" ht="5.25" customHeight="1">
      <c r="B122" s="13"/>
      <c r="C122" s="20"/>
      <c r="D122" s="18"/>
      <c r="E122" s="60"/>
      <c r="F122" s="18"/>
      <c r="G122" s="62"/>
      <c r="H122" s="18"/>
      <c r="I122" s="62"/>
      <c r="J122" s="18"/>
      <c r="K122" s="62"/>
      <c r="L122" s="18"/>
      <c r="M122" s="62"/>
      <c r="N122" s="15"/>
      <c r="R122" s="88" t="s">
        <v>138</v>
      </c>
    </row>
    <row r="123" spans="2:18" ht="15" customHeight="1">
      <c r="B123" s="13"/>
      <c r="C123" s="20" t="s">
        <v>275</v>
      </c>
      <c r="D123" s="18"/>
      <c r="E123" s="18"/>
      <c r="F123" s="18"/>
      <c r="G123" s="62"/>
      <c r="H123" s="18"/>
      <c r="I123" s="62"/>
      <c r="J123" s="18"/>
      <c r="K123" s="62"/>
      <c r="L123" s="18"/>
      <c r="M123" s="62"/>
      <c r="N123" s="15"/>
      <c r="R123" s="88" t="s">
        <v>139</v>
      </c>
    </row>
    <row r="124" spans="2:18" ht="5.25" customHeight="1">
      <c r="B124" s="13"/>
      <c r="C124" s="20"/>
      <c r="D124" s="18"/>
      <c r="E124" s="60"/>
      <c r="F124" s="18"/>
      <c r="G124" s="62"/>
      <c r="H124" s="18"/>
      <c r="I124" s="62"/>
      <c r="J124" s="18"/>
      <c r="K124" s="62"/>
      <c r="L124" s="18"/>
      <c r="M124" s="62"/>
      <c r="N124" s="15"/>
      <c r="R124" s="88" t="s">
        <v>140</v>
      </c>
    </row>
    <row r="125" spans="2:18" ht="15">
      <c r="B125" s="13"/>
      <c r="C125" s="20" t="s">
        <v>253</v>
      </c>
      <c r="D125" s="18"/>
      <c r="E125" s="170"/>
      <c r="F125" s="170"/>
      <c r="G125" s="170"/>
      <c r="H125" s="170"/>
      <c r="I125" s="170"/>
      <c r="J125" s="170"/>
      <c r="K125" s="170"/>
      <c r="L125" s="170"/>
      <c r="M125" s="170"/>
      <c r="N125" s="15"/>
      <c r="R125" s="88" t="s">
        <v>141</v>
      </c>
    </row>
    <row r="126" spans="2:18" ht="5.25" customHeight="1">
      <c r="B126" s="13"/>
      <c r="C126" s="20"/>
      <c r="D126" s="18"/>
      <c r="E126" s="170"/>
      <c r="F126" s="170"/>
      <c r="G126" s="170"/>
      <c r="H126" s="170"/>
      <c r="I126" s="170"/>
      <c r="J126" s="170"/>
      <c r="K126" s="170"/>
      <c r="L126" s="170"/>
      <c r="M126" s="170"/>
      <c r="N126" s="15"/>
      <c r="R126" s="88" t="s">
        <v>142</v>
      </c>
    </row>
    <row r="127" spans="2:18" ht="15">
      <c r="B127" s="13"/>
      <c r="C127" s="20"/>
      <c r="D127" s="18"/>
      <c r="E127" s="170"/>
      <c r="F127" s="170"/>
      <c r="G127" s="170"/>
      <c r="H127" s="170"/>
      <c r="I127" s="170"/>
      <c r="J127" s="170"/>
      <c r="K127" s="170"/>
      <c r="L127" s="170"/>
      <c r="M127" s="170"/>
      <c r="N127" s="15"/>
      <c r="R127" s="88" t="s">
        <v>143</v>
      </c>
    </row>
    <row r="128" spans="2:18" ht="5.25" customHeight="1">
      <c r="B128" s="13"/>
      <c r="C128" s="18"/>
      <c r="D128" s="18"/>
      <c r="E128" s="20"/>
      <c r="F128" s="18"/>
      <c r="G128" s="20"/>
      <c r="H128" s="18"/>
      <c r="I128" s="20"/>
      <c r="J128" s="18"/>
      <c r="K128" s="20"/>
      <c r="L128" s="18"/>
      <c r="M128" s="20"/>
      <c r="N128" s="15"/>
      <c r="R128" s="88" t="s">
        <v>144</v>
      </c>
    </row>
    <row r="129" spans="2:18" ht="15">
      <c r="B129" s="13"/>
      <c r="C129" s="20" t="s">
        <v>254</v>
      </c>
      <c r="D129" s="18"/>
      <c r="E129" s="170"/>
      <c r="F129" s="170"/>
      <c r="G129" s="170"/>
      <c r="H129" s="170"/>
      <c r="I129" s="170"/>
      <c r="J129" s="170"/>
      <c r="K129" s="170"/>
      <c r="L129" s="170"/>
      <c r="M129" s="170"/>
      <c r="N129" s="15"/>
      <c r="R129" s="88" t="s">
        <v>145</v>
      </c>
    </row>
    <row r="130" spans="2:18" ht="15">
      <c r="B130" s="13"/>
      <c r="C130" s="18"/>
      <c r="D130" s="18"/>
      <c r="E130" s="170"/>
      <c r="F130" s="170"/>
      <c r="G130" s="170"/>
      <c r="H130" s="170"/>
      <c r="I130" s="170"/>
      <c r="J130" s="170"/>
      <c r="K130" s="170"/>
      <c r="L130" s="170"/>
      <c r="M130" s="170"/>
      <c r="N130" s="15"/>
      <c r="R130" s="88" t="s">
        <v>146</v>
      </c>
    </row>
    <row r="131" spans="2:18" ht="15">
      <c r="B131" s="13"/>
      <c r="C131" s="20"/>
      <c r="D131" s="18"/>
      <c r="E131" s="170"/>
      <c r="F131" s="170"/>
      <c r="G131" s="170"/>
      <c r="H131" s="170"/>
      <c r="I131" s="170"/>
      <c r="J131" s="170"/>
      <c r="K131" s="170"/>
      <c r="L131" s="170"/>
      <c r="M131" s="170"/>
      <c r="N131" s="15"/>
      <c r="R131" s="88" t="s">
        <v>147</v>
      </c>
    </row>
    <row r="132" spans="2:18" ht="5.25" customHeight="1">
      <c r="B132" s="13"/>
      <c r="C132" s="20"/>
      <c r="D132" s="18"/>
      <c r="E132" s="20"/>
      <c r="F132" s="18"/>
      <c r="G132" s="20"/>
      <c r="H132" s="18"/>
      <c r="I132" s="20"/>
      <c r="J132" s="18"/>
      <c r="K132" s="20"/>
      <c r="L132" s="18"/>
      <c r="M132" s="20"/>
      <c r="N132" s="15"/>
      <c r="R132" s="88" t="s">
        <v>148</v>
      </c>
    </row>
    <row r="133" spans="2:18" ht="15">
      <c r="B133" s="13"/>
      <c r="C133" s="20" t="s">
        <v>255</v>
      </c>
      <c r="D133" s="18"/>
      <c r="E133" s="170"/>
      <c r="F133" s="170"/>
      <c r="G133" s="170"/>
      <c r="H133" s="170"/>
      <c r="I133" s="170"/>
      <c r="J133" s="170"/>
      <c r="K133" s="170"/>
      <c r="L133" s="170"/>
      <c r="M133" s="170"/>
      <c r="N133" s="15"/>
      <c r="R133" s="88" t="s">
        <v>149</v>
      </c>
    </row>
    <row r="134" spans="2:18" ht="15">
      <c r="B134" s="13"/>
      <c r="C134" s="18"/>
      <c r="D134" s="18"/>
      <c r="E134" s="170"/>
      <c r="F134" s="170"/>
      <c r="G134" s="170"/>
      <c r="H134" s="170"/>
      <c r="I134" s="170"/>
      <c r="J134" s="170"/>
      <c r="K134" s="170"/>
      <c r="L134" s="170"/>
      <c r="M134" s="170"/>
      <c r="N134" s="15"/>
      <c r="R134" s="88" t="s">
        <v>150</v>
      </c>
    </row>
    <row r="135" spans="2:18" ht="15">
      <c r="B135" s="13"/>
      <c r="C135" s="18"/>
      <c r="D135" s="18"/>
      <c r="E135" s="170"/>
      <c r="F135" s="170"/>
      <c r="G135" s="170"/>
      <c r="H135" s="170"/>
      <c r="I135" s="170"/>
      <c r="J135" s="170"/>
      <c r="K135" s="170"/>
      <c r="L135" s="170"/>
      <c r="M135" s="170"/>
      <c r="N135" s="15"/>
      <c r="R135" s="88" t="s">
        <v>151</v>
      </c>
    </row>
    <row r="136" spans="2:18" ht="5.25" customHeight="1">
      <c r="B136" s="13"/>
      <c r="C136" s="20"/>
      <c r="D136" s="18"/>
      <c r="E136" s="20"/>
      <c r="F136" s="18"/>
      <c r="G136" s="20"/>
      <c r="H136" s="18"/>
      <c r="I136" s="20"/>
      <c r="J136" s="18"/>
      <c r="K136" s="20"/>
      <c r="L136" s="18"/>
      <c r="M136" s="20"/>
      <c r="N136" s="15"/>
      <c r="R136" s="88" t="s">
        <v>152</v>
      </c>
    </row>
    <row r="137" spans="2:18" ht="15">
      <c r="B137" s="13"/>
      <c r="C137" s="20" t="s">
        <v>256</v>
      </c>
      <c r="D137" s="18"/>
      <c r="E137" s="170"/>
      <c r="F137" s="170"/>
      <c r="G137" s="170"/>
      <c r="H137" s="170"/>
      <c r="I137" s="170"/>
      <c r="J137" s="170"/>
      <c r="K137" s="170"/>
      <c r="L137" s="170"/>
      <c r="M137" s="170"/>
      <c r="N137" s="15"/>
      <c r="R137" s="88" t="s">
        <v>153</v>
      </c>
    </row>
    <row r="138" spans="2:18" ht="15">
      <c r="B138" s="13"/>
      <c r="C138" s="18"/>
      <c r="D138" s="18"/>
      <c r="E138" s="170"/>
      <c r="F138" s="170"/>
      <c r="G138" s="170"/>
      <c r="H138" s="170"/>
      <c r="I138" s="170"/>
      <c r="J138" s="170"/>
      <c r="K138" s="170"/>
      <c r="L138" s="170"/>
      <c r="M138" s="170"/>
      <c r="N138" s="15"/>
      <c r="R138" s="88" t="s">
        <v>154</v>
      </c>
    </row>
    <row r="139" spans="2:18" ht="15">
      <c r="B139" s="13"/>
      <c r="C139" s="18"/>
      <c r="D139" s="18"/>
      <c r="E139" s="170"/>
      <c r="F139" s="170"/>
      <c r="G139" s="170"/>
      <c r="H139" s="170"/>
      <c r="I139" s="170"/>
      <c r="J139" s="170"/>
      <c r="K139" s="170"/>
      <c r="L139" s="170"/>
      <c r="M139" s="170"/>
      <c r="N139" s="15"/>
      <c r="R139" s="88" t="s">
        <v>155</v>
      </c>
    </row>
    <row r="140" spans="2:18" ht="5.25" customHeight="1">
      <c r="B140" s="13"/>
      <c r="C140" s="20"/>
      <c r="D140" s="18"/>
      <c r="E140" s="20"/>
      <c r="F140" s="18"/>
      <c r="G140" s="20"/>
      <c r="H140" s="18"/>
      <c r="I140" s="20"/>
      <c r="J140" s="18"/>
      <c r="K140" s="20"/>
      <c r="L140" s="18"/>
      <c r="M140" s="20"/>
      <c r="N140" s="15"/>
      <c r="R140" s="88" t="s">
        <v>156</v>
      </c>
    </row>
    <row r="141" spans="2:18" ht="15">
      <c r="B141" s="13"/>
      <c r="C141" s="20" t="s">
        <v>257</v>
      </c>
      <c r="D141" s="18"/>
      <c r="E141" s="170"/>
      <c r="F141" s="170"/>
      <c r="G141" s="170"/>
      <c r="H141" s="170"/>
      <c r="I141" s="170"/>
      <c r="J141" s="170"/>
      <c r="K141" s="170"/>
      <c r="L141" s="170"/>
      <c r="M141" s="170"/>
      <c r="N141" s="15"/>
      <c r="R141" s="88" t="s">
        <v>157</v>
      </c>
    </row>
    <row r="142" spans="2:18" ht="15">
      <c r="B142" s="13"/>
      <c r="C142" s="18"/>
      <c r="D142" s="18"/>
      <c r="E142" s="170"/>
      <c r="F142" s="170"/>
      <c r="G142" s="170"/>
      <c r="H142" s="170"/>
      <c r="I142" s="170"/>
      <c r="J142" s="170"/>
      <c r="K142" s="170"/>
      <c r="L142" s="170"/>
      <c r="M142" s="170"/>
      <c r="N142" s="15"/>
      <c r="R142" s="88" t="s">
        <v>158</v>
      </c>
    </row>
    <row r="143" spans="2:18" ht="15">
      <c r="B143" s="13"/>
      <c r="C143" s="20"/>
      <c r="D143" s="18"/>
      <c r="E143" s="170"/>
      <c r="F143" s="170"/>
      <c r="G143" s="170"/>
      <c r="H143" s="170"/>
      <c r="I143" s="170"/>
      <c r="J143" s="170"/>
      <c r="K143" s="170"/>
      <c r="L143" s="170"/>
      <c r="M143" s="170"/>
      <c r="N143" s="15"/>
      <c r="R143" s="88" t="s">
        <v>159</v>
      </c>
    </row>
    <row r="144" spans="2:18" ht="5.25" customHeight="1">
      <c r="B144" s="13"/>
      <c r="C144" s="20"/>
      <c r="D144" s="18"/>
      <c r="E144" s="20"/>
      <c r="F144" s="18"/>
      <c r="G144" s="20"/>
      <c r="H144" s="18"/>
      <c r="I144" s="20"/>
      <c r="J144" s="18"/>
      <c r="K144" s="20"/>
      <c r="L144" s="18"/>
      <c r="M144" s="20"/>
      <c r="N144" s="15"/>
      <c r="R144" s="88" t="s">
        <v>160</v>
      </c>
    </row>
    <row r="145" spans="2:18" ht="15">
      <c r="B145" s="13"/>
      <c r="C145" s="20" t="s">
        <v>258</v>
      </c>
      <c r="D145" s="18"/>
      <c r="E145" s="170"/>
      <c r="F145" s="170"/>
      <c r="G145" s="170"/>
      <c r="H145" s="170"/>
      <c r="I145" s="170"/>
      <c r="J145" s="170"/>
      <c r="K145" s="170"/>
      <c r="L145" s="170"/>
      <c r="M145" s="170"/>
      <c r="N145" s="15"/>
      <c r="R145" s="88" t="s">
        <v>161</v>
      </c>
    </row>
    <row r="146" spans="2:18" ht="15">
      <c r="B146" s="13"/>
      <c r="C146" s="20"/>
      <c r="D146" s="18"/>
      <c r="E146" s="170"/>
      <c r="F146" s="170"/>
      <c r="G146" s="170"/>
      <c r="H146" s="170"/>
      <c r="I146" s="170"/>
      <c r="J146" s="170"/>
      <c r="K146" s="170"/>
      <c r="L146" s="170"/>
      <c r="M146" s="170"/>
      <c r="N146" s="15"/>
      <c r="R146" s="88" t="s">
        <v>162</v>
      </c>
    </row>
    <row r="147" spans="2:18" ht="11.25" customHeight="1">
      <c r="B147" s="13"/>
      <c r="C147" s="20"/>
      <c r="D147" s="18"/>
      <c r="E147" s="170"/>
      <c r="F147" s="170"/>
      <c r="G147" s="170"/>
      <c r="H147" s="170"/>
      <c r="I147" s="170"/>
      <c r="J147" s="170"/>
      <c r="K147" s="170"/>
      <c r="L147" s="170"/>
      <c r="M147" s="170"/>
      <c r="N147" s="15"/>
      <c r="R147" s="88" t="s">
        <v>163</v>
      </c>
    </row>
    <row r="148" spans="2:18" ht="15.75" thickBot="1">
      <c r="B148" s="34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37"/>
      <c r="R148" s="88" t="s">
        <v>164</v>
      </c>
    </row>
    <row r="149" ht="15">
      <c r="R149" s="88" t="s">
        <v>165</v>
      </c>
    </row>
    <row r="150" ht="15" hidden="1">
      <c r="R150" s="88" t="s">
        <v>166</v>
      </c>
    </row>
    <row r="151" ht="15" hidden="1">
      <c r="R151" s="88" t="s">
        <v>167</v>
      </c>
    </row>
    <row r="152" ht="15" hidden="1">
      <c r="R152" s="88" t="s">
        <v>168</v>
      </c>
    </row>
    <row r="153" ht="15" hidden="1">
      <c r="R153" s="88" t="s">
        <v>169</v>
      </c>
    </row>
    <row r="154" ht="15" hidden="1">
      <c r="R154" s="88" t="s">
        <v>170</v>
      </c>
    </row>
    <row r="155" ht="15" hidden="1">
      <c r="R155" s="88" t="s">
        <v>171</v>
      </c>
    </row>
    <row r="156" ht="15" hidden="1">
      <c r="R156" s="88" t="s">
        <v>172</v>
      </c>
    </row>
    <row r="157" ht="15" hidden="1">
      <c r="R157" s="88" t="s">
        <v>173</v>
      </c>
    </row>
    <row r="158" ht="15" hidden="1">
      <c r="R158" s="88" t="s">
        <v>174</v>
      </c>
    </row>
    <row r="159" ht="15" hidden="1">
      <c r="R159" s="88" t="s">
        <v>175</v>
      </c>
    </row>
    <row r="160" ht="15" hidden="1">
      <c r="R160" s="88" t="s">
        <v>176</v>
      </c>
    </row>
    <row r="161" ht="15" hidden="1">
      <c r="R161" s="88" t="s">
        <v>177</v>
      </c>
    </row>
    <row r="162" ht="15" hidden="1">
      <c r="R162" s="88" t="s">
        <v>178</v>
      </c>
    </row>
    <row r="163" ht="15" hidden="1">
      <c r="R163" s="88" t="s">
        <v>179</v>
      </c>
    </row>
    <row r="164" ht="15" hidden="1">
      <c r="R164" s="88" t="s">
        <v>180</v>
      </c>
    </row>
    <row r="165" ht="15" hidden="1">
      <c r="R165" s="88" t="s">
        <v>181</v>
      </c>
    </row>
    <row r="166" ht="15" hidden="1">
      <c r="R166" s="88" t="s">
        <v>182</v>
      </c>
    </row>
    <row r="167" ht="15" hidden="1">
      <c r="R167" s="88" t="s">
        <v>183</v>
      </c>
    </row>
    <row r="168" ht="15" hidden="1">
      <c r="R168" s="88" t="s">
        <v>184</v>
      </c>
    </row>
    <row r="169" ht="15" hidden="1">
      <c r="R169" s="88" t="s">
        <v>185</v>
      </c>
    </row>
    <row r="170" ht="15" hidden="1">
      <c r="R170" s="88" t="s">
        <v>186</v>
      </c>
    </row>
    <row r="171" ht="15" hidden="1">
      <c r="R171" s="88" t="s">
        <v>187</v>
      </c>
    </row>
    <row r="172" ht="15" hidden="1">
      <c r="R172" s="88" t="s">
        <v>188</v>
      </c>
    </row>
    <row r="173" ht="15" hidden="1">
      <c r="R173" s="88" t="s">
        <v>189</v>
      </c>
    </row>
    <row r="174" ht="15" hidden="1">
      <c r="R174" s="88" t="s">
        <v>190</v>
      </c>
    </row>
    <row r="175" ht="15" hidden="1">
      <c r="R175" s="88" t="s">
        <v>191</v>
      </c>
    </row>
    <row r="176" ht="15" hidden="1">
      <c r="R176" s="88" t="s">
        <v>192</v>
      </c>
    </row>
    <row r="177" ht="15" hidden="1">
      <c r="R177" s="88" t="s">
        <v>193</v>
      </c>
    </row>
    <row r="178" ht="15" hidden="1">
      <c r="R178" s="88" t="s">
        <v>194</v>
      </c>
    </row>
    <row r="179" ht="15" hidden="1">
      <c r="R179" s="88" t="s">
        <v>195</v>
      </c>
    </row>
    <row r="180" ht="15" hidden="1">
      <c r="R180" s="88" t="s">
        <v>196</v>
      </c>
    </row>
    <row r="181" ht="15" hidden="1">
      <c r="R181" s="88" t="s">
        <v>197</v>
      </c>
    </row>
    <row r="182" ht="15" hidden="1">
      <c r="R182" s="88" t="s">
        <v>198</v>
      </c>
    </row>
    <row r="183" ht="15" hidden="1">
      <c r="R183" s="88" t="s">
        <v>199</v>
      </c>
    </row>
    <row r="184" ht="15" hidden="1">
      <c r="R184" s="88" t="s">
        <v>200</v>
      </c>
    </row>
    <row r="185" ht="15" hidden="1">
      <c r="R185" s="88" t="s">
        <v>201</v>
      </c>
    </row>
    <row r="186" ht="15" hidden="1">
      <c r="R186" s="88" t="s">
        <v>202</v>
      </c>
    </row>
    <row r="187" ht="15" hidden="1">
      <c r="R187" s="88" t="s">
        <v>203</v>
      </c>
    </row>
    <row r="188" ht="15" hidden="1">
      <c r="R188" s="88" t="s">
        <v>204</v>
      </c>
    </row>
    <row r="189" ht="15" hidden="1">
      <c r="R189" s="88" t="s">
        <v>205</v>
      </c>
    </row>
    <row r="190" ht="15" hidden="1">
      <c r="R190" s="88" t="s">
        <v>206</v>
      </c>
    </row>
    <row r="191" ht="15" hidden="1">
      <c r="R191" s="88" t="s">
        <v>207</v>
      </c>
    </row>
    <row r="192" ht="15" hidden="1">
      <c r="R192" s="88" t="s">
        <v>208</v>
      </c>
    </row>
    <row r="193" ht="15" hidden="1">
      <c r="R193" s="88" t="s">
        <v>209</v>
      </c>
    </row>
    <row r="194" ht="15" hidden="1">
      <c r="R194" s="88" t="s">
        <v>210</v>
      </c>
    </row>
    <row r="195" ht="15" hidden="1">
      <c r="R195" s="88" t="s">
        <v>211</v>
      </c>
    </row>
    <row r="196" ht="15" hidden="1">
      <c r="R196" s="88" t="s">
        <v>212</v>
      </c>
    </row>
    <row r="197" ht="15" hidden="1">
      <c r="R197" s="88" t="s">
        <v>213</v>
      </c>
    </row>
    <row r="198" ht="15" hidden="1">
      <c r="R198" s="88" t="s">
        <v>214</v>
      </c>
    </row>
    <row r="199" ht="15" hidden="1">
      <c r="R199" s="88" t="s">
        <v>215</v>
      </c>
    </row>
    <row r="200" ht="15" hidden="1">
      <c r="R200" s="88" t="s">
        <v>216</v>
      </c>
    </row>
    <row r="201" ht="15" hidden="1">
      <c r="R201" s="88" t="s">
        <v>217</v>
      </c>
    </row>
    <row r="202" ht="15" hidden="1">
      <c r="R202" s="88" t="s">
        <v>218</v>
      </c>
    </row>
    <row r="203" ht="15" hidden="1">
      <c r="R203" s="88" t="s">
        <v>219</v>
      </c>
    </row>
    <row r="204" ht="15" hidden="1">
      <c r="R204" s="88" t="s">
        <v>220</v>
      </c>
    </row>
    <row r="205" ht="15" hidden="1">
      <c r="R205" s="88" t="s">
        <v>221</v>
      </c>
    </row>
    <row r="206" ht="15" hidden="1">
      <c r="R206" s="88" t="s">
        <v>222</v>
      </c>
    </row>
    <row r="207" ht="15" hidden="1">
      <c r="R207" s="88" t="s">
        <v>223</v>
      </c>
    </row>
    <row r="208" ht="15" hidden="1">
      <c r="R208" s="88" t="s">
        <v>224</v>
      </c>
    </row>
    <row r="209" ht="15" hidden="1">
      <c r="R209" s="88" t="s">
        <v>225</v>
      </c>
    </row>
    <row r="210" ht="15" hidden="1">
      <c r="R210" s="88" t="s">
        <v>226</v>
      </c>
    </row>
    <row r="211" ht="15" hidden="1">
      <c r="R211" s="88" t="s">
        <v>227</v>
      </c>
    </row>
    <row r="212" ht="15" hidden="1">
      <c r="R212" s="88" t="s">
        <v>228</v>
      </c>
    </row>
    <row r="213" ht="15" hidden="1">
      <c r="R213" s="88" t="s">
        <v>229</v>
      </c>
    </row>
    <row r="214" ht="15" hidden="1">
      <c r="R214" s="88" t="s">
        <v>230</v>
      </c>
    </row>
    <row r="215" ht="15" hidden="1">
      <c r="R215" s="88" t="s">
        <v>231</v>
      </c>
    </row>
    <row r="216" ht="15" hidden="1">
      <c r="R216" s="88" t="s">
        <v>232</v>
      </c>
    </row>
    <row r="217" ht="15" hidden="1">
      <c r="R217" s="88" t="s">
        <v>233</v>
      </c>
    </row>
    <row r="218" ht="15" hidden="1">
      <c r="R218" s="88" t="s">
        <v>234</v>
      </c>
    </row>
    <row r="219" ht="15" hidden="1">
      <c r="R219" s="88" t="s">
        <v>235</v>
      </c>
    </row>
    <row r="220" ht="15" hidden="1">
      <c r="R220" s="88" t="s">
        <v>236</v>
      </c>
    </row>
    <row r="221" ht="15" hidden="1">
      <c r="R221" s="88" t="s">
        <v>237</v>
      </c>
    </row>
    <row r="222" ht="15" hidden="1">
      <c r="R222" s="88" t="s">
        <v>238</v>
      </c>
    </row>
    <row r="223" ht="15" hidden="1">
      <c r="R223" s="88" t="s">
        <v>239</v>
      </c>
    </row>
    <row r="224" ht="15" hidden="1">
      <c r="R224" s="88" t="s">
        <v>240</v>
      </c>
    </row>
    <row r="225" ht="15" hidden="1">
      <c r="R225" s="88" t="s">
        <v>241</v>
      </c>
    </row>
  </sheetData>
  <sheetProtection/>
  <mergeCells count="17">
    <mergeCell ref="E99:M101"/>
    <mergeCell ref="E103:M105"/>
    <mergeCell ref="E107:M109"/>
    <mergeCell ref="E111:M113"/>
    <mergeCell ref="E145:M147"/>
    <mergeCell ref="E125:M127"/>
    <mergeCell ref="E129:M131"/>
    <mergeCell ref="E133:M135"/>
    <mergeCell ref="E137:M139"/>
    <mergeCell ref="E141:M143"/>
    <mergeCell ref="E9:M9"/>
    <mergeCell ref="E30:M30"/>
    <mergeCell ref="E32:M32"/>
    <mergeCell ref="E34:M34"/>
    <mergeCell ref="E91:M93"/>
    <mergeCell ref="E95:M97"/>
    <mergeCell ref="C87:M87"/>
  </mergeCells>
  <dataValidations count="1">
    <dataValidation type="list" allowBlank="1" showInputMessage="1" showErrorMessage="1" sqref="E83 G84 E26 E122 E124 E42:E44 E40 G41 E85:E86">
      <formula1>ouinon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2" r:id="rId2"/>
  <rowBreaks count="1" manualBreakCount="1">
    <brk id="72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23"/>
  <sheetViews>
    <sheetView zoomScale="80" zoomScaleNormal="80" zoomScalePageLayoutView="0" workbookViewId="0" topLeftCell="A1">
      <selection activeCell="M11" sqref="M11"/>
    </sheetView>
  </sheetViews>
  <sheetFormatPr defaultColWidth="0" defaultRowHeight="12.75" customHeight="1" zeroHeight="1"/>
  <cols>
    <col min="1" max="1" width="7.140625" style="1" customWidth="1"/>
    <col min="2" max="2" width="2.140625" style="1" customWidth="1"/>
    <col min="3" max="3" width="56.7109375" style="1" customWidth="1"/>
    <col min="4" max="4" width="1.28515625" style="1" customWidth="1"/>
    <col min="5" max="5" width="12.8515625" style="1" customWidth="1"/>
    <col min="6" max="6" width="1.28515625" style="1" customWidth="1"/>
    <col min="7" max="7" width="12.8515625" style="1" customWidth="1"/>
    <col min="8" max="8" width="1.28515625" style="1" customWidth="1"/>
    <col min="9" max="9" width="12.8515625" style="1" customWidth="1"/>
    <col min="10" max="10" width="1.28515625" style="1" customWidth="1"/>
    <col min="11" max="11" width="12.8515625" style="1" customWidth="1"/>
    <col min="12" max="12" width="1.28515625" style="1" customWidth="1"/>
    <col min="13" max="13" width="12.8515625" style="1" customWidth="1"/>
    <col min="14" max="14" width="2.140625" style="18" customWidth="1"/>
    <col min="15" max="15" width="7.140625" style="1" customWidth="1"/>
    <col min="16" max="17" width="9.140625" style="87" hidden="1" customWidth="1"/>
    <col min="18" max="18" width="9.140625" style="2" hidden="1" customWidth="1"/>
    <col min="19" max="20" width="9.140625" style="87" hidden="1" customWidth="1"/>
    <col min="21" max="22" width="9.140625" style="2" hidden="1" customWidth="1"/>
    <col min="23" max="16384" width="9.140625" style="1" hidden="1" customWidth="1"/>
  </cols>
  <sheetData>
    <row r="1" ht="12.75" customHeight="1"/>
    <row r="2" ht="12.75" customHeight="1"/>
    <row r="3" ht="12.75" customHeight="1"/>
    <row r="4" ht="12.75" customHeight="1"/>
    <row r="5" ht="37.5" customHeight="1">
      <c r="K5" s="8">
        <f>Index!$F$7</f>
        <v>0</v>
      </c>
    </row>
    <row r="6" spans="1:11" ht="12.75">
      <c r="A6" s="70" t="s">
        <v>282</v>
      </c>
      <c r="K6" s="1">
        <f>Index!$F$9</f>
        <v>0</v>
      </c>
    </row>
    <row r="7" spans="2:22" ht="13.5" thickBot="1">
      <c r="B7" s="70"/>
      <c r="O7" s="70"/>
      <c r="U7" s="2" t="s">
        <v>55</v>
      </c>
      <c r="V7" s="2" t="s">
        <v>56</v>
      </c>
    </row>
    <row r="8" spans="2:22" ht="11.25" customHeight="1">
      <c r="B8" s="4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3"/>
      <c r="V8" s="2" t="s">
        <v>57</v>
      </c>
    </row>
    <row r="9" spans="2:18" ht="15">
      <c r="B9" s="13"/>
      <c r="C9" s="18"/>
      <c r="D9" s="18"/>
      <c r="E9" s="157" t="s">
        <v>8</v>
      </c>
      <c r="F9" s="157"/>
      <c r="G9" s="157"/>
      <c r="H9" s="157"/>
      <c r="I9" s="157"/>
      <c r="J9" s="157"/>
      <c r="K9" s="157"/>
      <c r="L9" s="157"/>
      <c r="M9" s="157"/>
      <c r="N9" s="15"/>
      <c r="R9" s="88" t="s">
        <v>58</v>
      </c>
    </row>
    <row r="10" spans="2:18" ht="15">
      <c r="B10" s="13"/>
      <c r="C10" s="147" t="str">
        <f>Index!F6&amp;"(millions)"</f>
        <v>(millions)</v>
      </c>
      <c r="D10" s="18"/>
      <c r="E10" s="89">
        <f>Index!$F$5</f>
        <v>2021</v>
      </c>
      <c r="F10" s="90"/>
      <c r="G10" s="89">
        <f>E10+1</f>
        <v>2022</v>
      </c>
      <c r="H10" s="90"/>
      <c r="I10" s="89">
        <f>G10+1</f>
        <v>2023</v>
      </c>
      <c r="J10" s="90"/>
      <c r="K10" s="89">
        <f>I10+1</f>
        <v>2024</v>
      </c>
      <c r="L10" s="90"/>
      <c r="M10" s="89">
        <f>K10+1</f>
        <v>2025</v>
      </c>
      <c r="N10" s="15"/>
      <c r="R10" s="88" t="s">
        <v>59</v>
      </c>
    </row>
    <row r="11" spans="2:18" ht="5.25" customHeight="1">
      <c r="B11" s="1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5"/>
      <c r="R11" s="88" t="s">
        <v>60</v>
      </c>
    </row>
    <row r="12" spans="2:18" ht="15.75" thickBot="1">
      <c r="B12" s="13"/>
      <c r="C12" s="120" t="s">
        <v>283</v>
      </c>
      <c r="D12" s="121"/>
      <c r="E12" s="122" t="str">
        <f>IF(SUM(E13:E14)&lt;&gt;0,SUM(E13:E14),"-")</f>
        <v>-</v>
      </c>
      <c r="F12" s="122"/>
      <c r="G12" s="122" t="str">
        <f>IF(SUM(G13:G14)&lt;&gt;0,SUM(G13:G14),"-")</f>
        <v>-</v>
      </c>
      <c r="H12" s="122"/>
      <c r="I12" s="122" t="str">
        <f>IF(SUM(I13:I14)&lt;&gt;0,SUM(I13:I14),"-")</f>
        <v>-</v>
      </c>
      <c r="J12" s="122"/>
      <c r="K12" s="122" t="str">
        <f>IF(SUM(K13:K14)&lt;&gt;0,SUM(K13:K14),"-")</f>
        <v>-</v>
      </c>
      <c r="L12" s="122"/>
      <c r="M12" s="122" t="str">
        <f>IF(SUM(M13:M14)&lt;&gt;0,SUM(M13:M14),"-")</f>
        <v>-</v>
      </c>
      <c r="N12" s="15"/>
      <c r="R12" s="88" t="s">
        <v>61</v>
      </c>
    </row>
    <row r="13" spans="2:21" ht="15">
      <c r="B13" s="13"/>
      <c r="C13" s="67" t="s">
        <v>285</v>
      </c>
      <c r="D13" s="18"/>
      <c r="E13" s="54">
        <v>0</v>
      </c>
      <c r="F13" s="18"/>
      <c r="G13" s="54">
        <v>0</v>
      </c>
      <c r="H13" s="18"/>
      <c r="I13" s="54">
        <v>0</v>
      </c>
      <c r="J13" s="18"/>
      <c r="K13" s="54">
        <v>0</v>
      </c>
      <c r="L13" s="18"/>
      <c r="M13" s="54">
        <v>0</v>
      </c>
      <c r="N13" s="15"/>
      <c r="R13" s="88" t="s">
        <v>63</v>
      </c>
      <c r="U13" s="2" t="s">
        <v>64</v>
      </c>
    </row>
    <row r="14" spans="2:21" ht="15">
      <c r="B14" s="13"/>
      <c r="C14" s="67" t="s">
        <v>284</v>
      </c>
      <c r="D14" s="18"/>
      <c r="E14" s="54">
        <v>0</v>
      </c>
      <c r="F14" s="18"/>
      <c r="G14" s="54">
        <v>0</v>
      </c>
      <c r="H14" s="18"/>
      <c r="I14" s="54">
        <v>0</v>
      </c>
      <c r="J14" s="18"/>
      <c r="K14" s="54">
        <v>0</v>
      </c>
      <c r="L14" s="18"/>
      <c r="M14" s="54">
        <v>0</v>
      </c>
      <c r="N14" s="15"/>
      <c r="R14" s="88" t="s">
        <v>66</v>
      </c>
      <c r="U14" s="2">
        <f>COUNTA(#REF!)-COUNTA(#REF!)</f>
        <v>0</v>
      </c>
    </row>
    <row r="15" spans="1:22" s="87" customFormat="1" ht="11.25" customHeight="1" thickBot="1">
      <c r="A15" s="1"/>
      <c r="B15" s="34"/>
      <c r="C15" s="93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37"/>
      <c r="O15" s="1"/>
      <c r="R15" s="88" t="s">
        <v>79</v>
      </c>
      <c r="U15" s="2"/>
      <c r="V15" s="2"/>
    </row>
    <row r="16" spans="1:22" s="87" customFormat="1" ht="15.75" thickBot="1">
      <c r="A16" s="1"/>
      <c r="B16" s="1"/>
      <c r="C16" s="6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"/>
      <c r="R16" s="88" t="s">
        <v>80</v>
      </c>
      <c r="U16" s="2"/>
      <c r="V16" s="2"/>
    </row>
    <row r="17" spans="1:22" s="87" customFormat="1" ht="11.25" customHeight="1">
      <c r="A17" s="1"/>
      <c r="B17" s="4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43"/>
      <c r="O17" s="1"/>
      <c r="R17" s="88" t="s">
        <v>81</v>
      </c>
      <c r="U17" s="2"/>
      <c r="V17" s="2"/>
    </row>
    <row r="18" spans="1:22" s="87" customFormat="1" ht="15.75" thickBot="1">
      <c r="A18" s="1"/>
      <c r="B18" s="13"/>
      <c r="C18" s="120" t="s">
        <v>286</v>
      </c>
      <c r="D18" s="121"/>
      <c r="E18" s="120"/>
      <c r="F18" s="121"/>
      <c r="G18" s="120"/>
      <c r="H18" s="121"/>
      <c r="I18" s="120"/>
      <c r="J18" s="121"/>
      <c r="K18" s="120"/>
      <c r="L18" s="121"/>
      <c r="M18" s="120"/>
      <c r="N18" s="15"/>
      <c r="O18" s="1"/>
      <c r="R18" s="88" t="s">
        <v>82</v>
      </c>
      <c r="U18" s="2"/>
      <c r="V18" s="2"/>
    </row>
    <row r="19" spans="1:22" s="87" customFormat="1" ht="5.25" customHeight="1">
      <c r="A19" s="1"/>
      <c r="B19" s="1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5"/>
      <c r="O19" s="1"/>
      <c r="R19" s="88" t="s">
        <v>83</v>
      </c>
      <c r="U19" s="2"/>
      <c r="V19" s="2"/>
    </row>
    <row r="20" spans="1:22" s="87" customFormat="1" ht="15" customHeight="1">
      <c r="A20" s="1"/>
      <c r="B20" s="13"/>
      <c r="C20" s="20" t="s">
        <v>294</v>
      </c>
      <c r="D20" s="18"/>
      <c r="E20" s="94"/>
      <c r="F20" s="18"/>
      <c r="G20" s="62"/>
      <c r="H20" s="18"/>
      <c r="I20" s="62"/>
      <c r="J20" s="18"/>
      <c r="K20" s="62"/>
      <c r="L20" s="18"/>
      <c r="M20" s="62"/>
      <c r="N20" s="15"/>
      <c r="O20" s="1"/>
      <c r="R20" s="88" t="s">
        <v>85</v>
      </c>
      <c r="U20" s="2"/>
      <c r="V20" s="2"/>
    </row>
    <row r="21" spans="1:22" s="87" customFormat="1" ht="5.25" customHeight="1">
      <c r="A21" s="1"/>
      <c r="B21" s="13"/>
      <c r="C21" s="20"/>
      <c r="D21" s="18"/>
      <c r="E21" s="62"/>
      <c r="F21" s="18"/>
      <c r="G21" s="62"/>
      <c r="H21" s="18"/>
      <c r="I21" s="62"/>
      <c r="J21" s="18"/>
      <c r="K21" s="62"/>
      <c r="L21" s="18"/>
      <c r="M21" s="62"/>
      <c r="N21" s="15"/>
      <c r="O21" s="1"/>
      <c r="R21" s="88" t="s">
        <v>86</v>
      </c>
      <c r="U21" s="2"/>
      <c r="V21" s="2"/>
    </row>
    <row r="22" spans="1:22" s="87" customFormat="1" ht="11.25" customHeight="1" thickBot="1">
      <c r="A22" s="1"/>
      <c r="B22" s="34"/>
      <c r="C22" s="69"/>
      <c r="D22" s="69"/>
      <c r="E22" s="96"/>
      <c r="F22" s="69"/>
      <c r="G22" s="96"/>
      <c r="H22" s="69"/>
      <c r="I22" s="96"/>
      <c r="J22" s="69"/>
      <c r="K22" s="96"/>
      <c r="L22" s="69"/>
      <c r="M22" s="96"/>
      <c r="N22" s="37"/>
      <c r="O22" s="1"/>
      <c r="R22" s="88" t="s">
        <v>94</v>
      </c>
      <c r="U22" s="2"/>
      <c r="V22" s="2"/>
    </row>
    <row r="23" spans="1:22" s="87" customFormat="1" ht="15">
      <c r="A23" s="1"/>
      <c r="B23" s="1"/>
      <c r="C23" s="18"/>
      <c r="D23" s="18"/>
      <c r="E23" s="128"/>
      <c r="F23" s="18"/>
      <c r="G23" s="128"/>
      <c r="H23" s="18"/>
      <c r="I23" s="128"/>
      <c r="J23" s="18"/>
      <c r="K23" s="128"/>
      <c r="L23" s="18"/>
      <c r="M23" s="128"/>
      <c r="N23" s="18"/>
      <c r="O23" s="1"/>
      <c r="R23" s="88" t="s">
        <v>95</v>
      </c>
      <c r="U23" s="2"/>
      <c r="V23" s="2"/>
    </row>
    <row r="24" ht="12.75" customHeight="1"/>
  </sheetData>
  <sheetProtection/>
  <mergeCells count="1">
    <mergeCell ref="E9:M9"/>
  </mergeCells>
  <dataValidations count="1">
    <dataValidation type="list" allowBlank="1" showInputMessage="1" showErrorMessage="1" sqref="E20">
      <formula1>ouinon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36"/>
  <sheetViews>
    <sheetView zoomScale="80" zoomScaleNormal="80" zoomScalePageLayoutView="0" workbookViewId="0" topLeftCell="A1">
      <selection activeCell="M11" sqref="M11"/>
    </sheetView>
  </sheetViews>
  <sheetFormatPr defaultColWidth="0" defaultRowHeight="12.75" customHeight="1" zeroHeight="1"/>
  <cols>
    <col min="1" max="1" width="7.140625" style="1" customWidth="1"/>
    <col min="2" max="2" width="2.140625" style="1" customWidth="1"/>
    <col min="3" max="3" width="27.8515625" style="1" customWidth="1"/>
    <col min="4" max="4" width="1.28515625" style="1" customWidth="1"/>
    <col min="5" max="5" width="21.421875" style="1" customWidth="1"/>
    <col min="6" max="6" width="1.28515625" style="1" customWidth="1"/>
    <col min="7" max="7" width="21.421875" style="1" customWidth="1"/>
    <col min="8" max="8" width="1.28515625" style="1" customWidth="1"/>
    <col min="9" max="9" width="21.421875" style="1" customWidth="1"/>
    <col min="10" max="10" width="1.28515625" style="1" customWidth="1"/>
    <col min="11" max="11" width="21.421875" style="1" customWidth="1"/>
    <col min="12" max="12" width="1.28515625" style="1" customWidth="1"/>
    <col min="13" max="13" width="21.421875" style="1" customWidth="1"/>
    <col min="14" max="14" width="2.140625" style="18" customWidth="1"/>
    <col min="15" max="15" width="7.140625" style="1" customWidth="1"/>
    <col min="16" max="17" width="9.140625" style="87" hidden="1" customWidth="1"/>
    <col min="18" max="18" width="9.140625" style="2" hidden="1" customWidth="1"/>
    <col min="19" max="20" width="9.140625" style="87" hidden="1" customWidth="1"/>
    <col min="21" max="22" width="9.140625" style="2" hidden="1" customWidth="1"/>
    <col min="23" max="16384" width="9.140625" style="1" hidden="1" customWidth="1"/>
  </cols>
  <sheetData>
    <row r="1" ht="12.75" customHeight="1"/>
    <row r="2" ht="12.75" customHeight="1"/>
    <row r="3" ht="12.75" customHeight="1"/>
    <row r="4" ht="12.75" customHeight="1"/>
    <row r="5" ht="37.5" customHeight="1">
      <c r="K5" s="8">
        <f>Index!$F$7</f>
        <v>0</v>
      </c>
    </row>
    <row r="6" spans="1:11" ht="12.75">
      <c r="A6" s="70" t="s">
        <v>288</v>
      </c>
      <c r="K6" s="1">
        <f>Index!$F$9</f>
        <v>0</v>
      </c>
    </row>
    <row r="7" spans="2:22" ht="13.5" thickBot="1">
      <c r="B7" s="70"/>
      <c r="O7" s="70"/>
      <c r="U7" s="2" t="s">
        <v>55</v>
      </c>
      <c r="V7" s="2" t="s">
        <v>56</v>
      </c>
    </row>
    <row r="8" spans="2:22" ht="11.25" customHeight="1">
      <c r="B8" s="4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3"/>
      <c r="V8" s="2" t="s">
        <v>57</v>
      </c>
    </row>
    <row r="9" spans="2:18" ht="15">
      <c r="B9" s="13"/>
      <c r="C9" s="18"/>
      <c r="D9" s="18"/>
      <c r="E9" s="157" t="s">
        <v>8</v>
      </c>
      <c r="F9" s="157"/>
      <c r="G9" s="157"/>
      <c r="H9" s="157"/>
      <c r="I9" s="157"/>
      <c r="J9" s="157"/>
      <c r="K9" s="157"/>
      <c r="L9" s="157"/>
      <c r="M9" s="157"/>
      <c r="N9" s="15"/>
      <c r="R9" s="88" t="s">
        <v>58</v>
      </c>
    </row>
    <row r="10" spans="2:18" ht="15">
      <c r="B10" s="13"/>
      <c r="C10" s="147" t="s">
        <v>287</v>
      </c>
      <c r="D10" s="18"/>
      <c r="E10" s="89">
        <f>Index!$F$5</f>
        <v>2021</v>
      </c>
      <c r="F10" s="90"/>
      <c r="G10" s="89">
        <f>E10+1</f>
        <v>2022</v>
      </c>
      <c r="H10" s="90"/>
      <c r="I10" s="89">
        <f>G10+1</f>
        <v>2023</v>
      </c>
      <c r="J10" s="90"/>
      <c r="K10" s="89">
        <f>I10+1</f>
        <v>2024</v>
      </c>
      <c r="L10" s="90"/>
      <c r="M10" s="89">
        <f>K10+1</f>
        <v>2025</v>
      </c>
      <c r="N10" s="15"/>
      <c r="R10" s="88" t="s">
        <v>59</v>
      </c>
    </row>
    <row r="11" spans="2:18" ht="5.25" customHeight="1">
      <c r="B11" s="1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5"/>
      <c r="R11" s="88" t="s">
        <v>60</v>
      </c>
    </row>
    <row r="12" spans="2:21" ht="43.5" customHeight="1">
      <c r="B12" s="13"/>
      <c r="C12" s="153" t="s">
        <v>295</v>
      </c>
      <c r="D12" s="18"/>
      <c r="E12" s="148">
        <v>0</v>
      </c>
      <c r="F12" s="149"/>
      <c r="G12" s="148">
        <v>0</v>
      </c>
      <c r="H12" s="149"/>
      <c r="I12" s="148">
        <v>0</v>
      </c>
      <c r="J12" s="149"/>
      <c r="K12" s="148">
        <v>0</v>
      </c>
      <c r="L12" s="149"/>
      <c r="M12" s="148">
        <v>0</v>
      </c>
      <c r="N12" s="15"/>
      <c r="R12" s="88" t="s">
        <v>63</v>
      </c>
      <c r="U12" s="2" t="s">
        <v>64</v>
      </c>
    </row>
    <row r="13" spans="1:22" s="87" customFormat="1" ht="11.25" customHeight="1" thickBot="1">
      <c r="A13" s="1"/>
      <c r="B13" s="34"/>
      <c r="C13" s="9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37"/>
      <c r="O13" s="1"/>
      <c r="R13" s="88" t="s">
        <v>79</v>
      </c>
      <c r="U13" s="2"/>
      <c r="V13" s="2"/>
    </row>
    <row r="14" spans="1:22" s="87" customFormat="1" ht="15.75" thickBot="1">
      <c r="A14" s="1"/>
      <c r="B14" s="1"/>
      <c r="C14" s="64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"/>
      <c r="R14" s="88" t="s">
        <v>80</v>
      </c>
      <c r="U14" s="2"/>
      <c r="V14" s="2"/>
    </row>
    <row r="15" spans="1:22" s="87" customFormat="1" ht="11.25" customHeight="1">
      <c r="A15" s="1"/>
      <c r="B15" s="4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43"/>
      <c r="O15" s="1"/>
      <c r="R15" s="88" t="s">
        <v>81</v>
      </c>
      <c r="U15" s="2"/>
      <c r="V15" s="2"/>
    </row>
    <row r="16" spans="1:22" s="87" customFormat="1" ht="15.75" thickBot="1">
      <c r="A16" s="1"/>
      <c r="B16" s="13"/>
      <c r="C16" s="120" t="s">
        <v>289</v>
      </c>
      <c r="D16" s="121"/>
      <c r="E16" s="120"/>
      <c r="F16" s="121"/>
      <c r="G16" s="120"/>
      <c r="H16" s="121"/>
      <c r="I16" s="120"/>
      <c r="J16" s="121"/>
      <c r="K16" s="120"/>
      <c r="L16" s="121"/>
      <c r="M16" s="120"/>
      <c r="N16" s="15"/>
      <c r="O16" s="1"/>
      <c r="R16" s="88" t="s">
        <v>82</v>
      </c>
      <c r="U16" s="2"/>
      <c r="V16" s="2"/>
    </row>
    <row r="17" spans="1:22" s="87" customFormat="1" ht="5.25" customHeight="1">
      <c r="A17" s="1"/>
      <c r="B17" s="1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5"/>
      <c r="O17" s="1"/>
      <c r="R17" s="88" t="s">
        <v>83</v>
      </c>
      <c r="U17" s="2"/>
      <c r="V17" s="2"/>
    </row>
    <row r="18" spans="1:22" s="87" customFormat="1" ht="70.5" customHeight="1">
      <c r="A18" s="1"/>
      <c r="B18" s="13"/>
      <c r="C18" s="20" t="s">
        <v>296</v>
      </c>
      <c r="D18" s="18"/>
      <c r="E18" s="152" t="s">
        <v>290</v>
      </c>
      <c r="F18" s="151"/>
      <c r="G18" s="152" t="s">
        <v>291</v>
      </c>
      <c r="H18" s="151"/>
      <c r="I18" s="152" t="s">
        <v>297</v>
      </c>
      <c r="J18" s="151"/>
      <c r="K18" s="152" t="s">
        <v>298</v>
      </c>
      <c r="L18" s="151"/>
      <c r="M18" s="152" t="s">
        <v>299</v>
      </c>
      <c r="N18" s="15"/>
      <c r="O18" s="1"/>
      <c r="R18" s="88" t="s">
        <v>85</v>
      </c>
      <c r="U18" s="2"/>
      <c r="V18" s="2"/>
    </row>
    <row r="19" spans="1:22" s="87" customFormat="1" ht="15" customHeight="1">
      <c r="A19" s="1"/>
      <c r="B19" s="13"/>
      <c r="C19" s="154"/>
      <c r="D19" s="151"/>
      <c r="E19" s="155"/>
      <c r="F19" s="151"/>
      <c r="G19" s="155"/>
      <c r="H19" s="151"/>
      <c r="I19" s="155"/>
      <c r="J19" s="151"/>
      <c r="K19" s="155"/>
      <c r="L19" s="151"/>
      <c r="M19" s="155"/>
      <c r="N19" s="15"/>
      <c r="O19" s="1"/>
      <c r="R19" s="88"/>
      <c r="U19" s="2"/>
      <c r="V19" s="2"/>
    </row>
    <row r="20" spans="1:22" s="87" customFormat="1" ht="5.25" customHeight="1">
      <c r="A20" s="1"/>
      <c r="B20" s="13"/>
      <c r="C20" s="156"/>
      <c r="D20" s="151"/>
      <c r="E20" s="150"/>
      <c r="F20" s="151"/>
      <c r="G20" s="150"/>
      <c r="H20" s="151"/>
      <c r="I20" s="150"/>
      <c r="J20" s="151"/>
      <c r="K20" s="150"/>
      <c r="L20" s="151"/>
      <c r="M20" s="150"/>
      <c r="N20" s="15"/>
      <c r="O20" s="1"/>
      <c r="R20" s="88"/>
      <c r="U20" s="2"/>
      <c r="V20" s="2"/>
    </row>
    <row r="21" spans="1:22" s="87" customFormat="1" ht="15" customHeight="1">
      <c r="A21" s="1"/>
      <c r="B21" s="13"/>
      <c r="C21" s="154"/>
      <c r="D21" s="151"/>
      <c r="E21" s="155"/>
      <c r="F21" s="151"/>
      <c r="G21" s="155"/>
      <c r="H21" s="151"/>
      <c r="I21" s="155"/>
      <c r="J21" s="151"/>
      <c r="K21" s="155"/>
      <c r="L21" s="151"/>
      <c r="M21" s="155"/>
      <c r="N21" s="15"/>
      <c r="O21" s="1"/>
      <c r="R21" s="88"/>
      <c r="U21" s="2"/>
      <c r="V21" s="2"/>
    </row>
    <row r="22" spans="1:22" s="87" customFormat="1" ht="5.25" customHeight="1">
      <c r="A22" s="1"/>
      <c r="B22" s="13"/>
      <c r="C22" s="156"/>
      <c r="D22" s="151"/>
      <c r="E22" s="150"/>
      <c r="F22" s="151"/>
      <c r="G22" s="150"/>
      <c r="H22" s="151"/>
      <c r="I22" s="150"/>
      <c r="J22" s="151"/>
      <c r="K22" s="150"/>
      <c r="L22" s="151"/>
      <c r="M22" s="150"/>
      <c r="N22" s="15"/>
      <c r="O22" s="1"/>
      <c r="R22" s="88"/>
      <c r="U22" s="2"/>
      <c r="V22" s="2"/>
    </row>
    <row r="23" spans="1:22" s="87" customFormat="1" ht="15" customHeight="1">
      <c r="A23" s="1"/>
      <c r="B23" s="13"/>
      <c r="C23" s="154"/>
      <c r="D23" s="151"/>
      <c r="E23" s="155"/>
      <c r="F23" s="151"/>
      <c r="G23" s="155"/>
      <c r="H23" s="151"/>
      <c r="I23" s="155"/>
      <c r="J23" s="151"/>
      <c r="K23" s="155"/>
      <c r="L23" s="151"/>
      <c r="M23" s="155"/>
      <c r="N23" s="15"/>
      <c r="O23" s="1"/>
      <c r="R23" s="88"/>
      <c r="U23" s="2"/>
      <c r="V23" s="2"/>
    </row>
    <row r="24" spans="1:22" s="87" customFormat="1" ht="5.25" customHeight="1">
      <c r="A24" s="1"/>
      <c r="B24" s="13"/>
      <c r="C24" s="156"/>
      <c r="D24" s="151"/>
      <c r="E24" s="150"/>
      <c r="F24" s="151"/>
      <c r="G24" s="150"/>
      <c r="H24" s="151"/>
      <c r="I24" s="150"/>
      <c r="J24" s="151"/>
      <c r="K24" s="150"/>
      <c r="L24" s="151"/>
      <c r="M24" s="150"/>
      <c r="N24" s="15"/>
      <c r="O24" s="1"/>
      <c r="R24" s="88"/>
      <c r="U24" s="2"/>
      <c r="V24" s="2"/>
    </row>
    <row r="25" spans="1:22" s="87" customFormat="1" ht="15" customHeight="1">
      <c r="A25" s="1"/>
      <c r="B25" s="13"/>
      <c r="C25" s="154"/>
      <c r="D25" s="151"/>
      <c r="E25" s="155"/>
      <c r="F25" s="151"/>
      <c r="G25" s="155"/>
      <c r="H25" s="151"/>
      <c r="I25" s="155"/>
      <c r="J25" s="151"/>
      <c r="K25" s="155"/>
      <c r="L25" s="151"/>
      <c r="M25" s="155"/>
      <c r="N25" s="15"/>
      <c r="O25" s="1"/>
      <c r="R25" s="88"/>
      <c r="U25" s="2"/>
      <c r="V25" s="2"/>
    </row>
    <row r="26" spans="1:22" s="87" customFormat="1" ht="5.25" customHeight="1">
      <c r="A26" s="1"/>
      <c r="B26" s="13"/>
      <c r="C26" s="156"/>
      <c r="D26" s="151"/>
      <c r="E26" s="150"/>
      <c r="F26" s="151"/>
      <c r="G26" s="150"/>
      <c r="H26" s="151"/>
      <c r="I26" s="150"/>
      <c r="J26" s="151"/>
      <c r="K26" s="150"/>
      <c r="L26" s="151"/>
      <c r="M26" s="150"/>
      <c r="N26" s="15"/>
      <c r="O26" s="1"/>
      <c r="R26" s="88"/>
      <c r="U26" s="2"/>
      <c r="V26" s="2"/>
    </row>
    <row r="27" spans="1:22" s="87" customFormat="1" ht="15" customHeight="1">
      <c r="A27" s="1"/>
      <c r="B27" s="13"/>
      <c r="C27" s="154"/>
      <c r="D27" s="151"/>
      <c r="E27" s="155"/>
      <c r="F27" s="151"/>
      <c r="G27" s="155"/>
      <c r="H27" s="151"/>
      <c r="I27" s="155"/>
      <c r="J27" s="151"/>
      <c r="K27" s="155"/>
      <c r="L27" s="151"/>
      <c r="M27" s="155"/>
      <c r="N27" s="15"/>
      <c r="O27" s="1"/>
      <c r="R27" s="88"/>
      <c r="U27" s="2"/>
      <c r="V27" s="2"/>
    </row>
    <row r="28" spans="1:22" s="87" customFormat="1" ht="5.25" customHeight="1">
      <c r="A28" s="1"/>
      <c r="B28" s="13"/>
      <c r="C28" s="156"/>
      <c r="D28" s="151"/>
      <c r="E28" s="150"/>
      <c r="F28" s="151"/>
      <c r="G28" s="150"/>
      <c r="H28" s="151"/>
      <c r="I28" s="150"/>
      <c r="J28" s="151"/>
      <c r="K28" s="150"/>
      <c r="L28" s="151"/>
      <c r="M28" s="150"/>
      <c r="N28" s="15"/>
      <c r="O28" s="1"/>
      <c r="R28" s="88"/>
      <c r="U28" s="2"/>
      <c r="V28" s="2"/>
    </row>
    <row r="29" spans="1:22" s="87" customFormat="1" ht="15" customHeight="1">
      <c r="A29" s="1"/>
      <c r="B29" s="13"/>
      <c r="C29" s="154"/>
      <c r="D29" s="151"/>
      <c r="E29" s="155"/>
      <c r="F29" s="151"/>
      <c r="G29" s="155"/>
      <c r="H29" s="151"/>
      <c r="I29" s="155"/>
      <c r="J29" s="151"/>
      <c r="K29" s="155"/>
      <c r="L29" s="151"/>
      <c r="M29" s="155"/>
      <c r="N29" s="15"/>
      <c r="O29" s="1"/>
      <c r="R29" s="88"/>
      <c r="U29" s="2"/>
      <c r="V29" s="2"/>
    </row>
    <row r="30" spans="1:22" s="87" customFormat="1" ht="5.25" customHeight="1">
      <c r="A30" s="1"/>
      <c r="B30" s="13"/>
      <c r="C30" s="156"/>
      <c r="D30" s="151"/>
      <c r="E30" s="150"/>
      <c r="F30" s="151"/>
      <c r="G30" s="150"/>
      <c r="H30" s="151"/>
      <c r="I30" s="150"/>
      <c r="J30" s="151"/>
      <c r="K30" s="150"/>
      <c r="L30" s="151"/>
      <c r="M30" s="150"/>
      <c r="N30" s="15"/>
      <c r="O30" s="1"/>
      <c r="R30" s="88"/>
      <c r="U30" s="2"/>
      <c r="V30" s="2"/>
    </row>
    <row r="31" spans="1:22" s="87" customFormat="1" ht="15" customHeight="1">
      <c r="A31" s="1"/>
      <c r="B31" s="13"/>
      <c r="C31" s="154"/>
      <c r="D31" s="151"/>
      <c r="E31" s="155"/>
      <c r="F31" s="151"/>
      <c r="G31" s="155"/>
      <c r="H31" s="151"/>
      <c r="I31" s="155"/>
      <c r="J31" s="151"/>
      <c r="K31" s="155"/>
      <c r="L31" s="151"/>
      <c r="M31" s="155"/>
      <c r="N31" s="15"/>
      <c r="O31" s="1"/>
      <c r="R31" s="88"/>
      <c r="U31" s="2"/>
      <c r="V31" s="2"/>
    </row>
    <row r="32" spans="1:22" s="87" customFormat="1" ht="5.25" customHeight="1">
      <c r="A32" s="1"/>
      <c r="B32" s="13"/>
      <c r="C32" s="156"/>
      <c r="D32" s="151"/>
      <c r="E32" s="150"/>
      <c r="F32" s="151"/>
      <c r="G32" s="150"/>
      <c r="H32" s="151"/>
      <c r="I32" s="150"/>
      <c r="J32" s="151"/>
      <c r="K32" s="150"/>
      <c r="L32" s="151"/>
      <c r="M32" s="150"/>
      <c r="N32" s="15"/>
      <c r="O32" s="1"/>
      <c r="R32" s="88"/>
      <c r="U32" s="2"/>
      <c r="V32" s="2"/>
    </row>
    <row r="33" spans="1:22" s="87" customFormat="1" ht="15" customHeight="1">
      <c r="A33" s="1"/>
      <c r="B33" s="13"/>
      <c r="C33" s="154"/>
      <c r="D33" s="151"/>
      <c r="E33" s="155"/>
      <c r="F33" s="151"/>
      <c r="G33" s="155"/>
      <c r="H33" s="151"/>
      <c r="I33" s="155"/>
      <c r="J33" s="151"/>
      <c r="K33" s="155"/>
      <c r="L33" s="151"/>
      <c r="M33" s="155"/>
      <c r="N33" s="15"/>
      <c r="O33" s="1"/>
      <c r="R33" s="88"/>
      <c r="U33" s="2"/>
      <c r="V33" s="2"/>
    </row>
    <row r="34" spans="1:22" s="87" customFormat="1" ht="5.25" customHeight="1">
      <c r="A34" s="1"/>
      <c r="B34" s="13"/>
      <c r="C34" s="20"/>
      <c r="D34" s="18"/>
      <c r="E34" s="62"/>
      <c r="F34" s="18"/>
      <c r="G34" s="62"/>
      <c r="H34" s="18"/>
      <c r="I34" s="62"/>
      <c r="J34" s="18"/>
      <c r="K34" s="62"/>
      <c r="L34" s="18"/>
      <c r="M34" s="62"/>
      <c r="N34" s="15"/>
      <c r="O34" s="1"/>
      <c r="R34" s="88" t="s">
        <v>86</v>
      </c>
      <c r="U34" s="2"/>
      <c r="V34" s="2"/>
    </row>
    <row r="35" spans="1:22" s="87" customFormat="1" ht="11.25" customHeight="1" thickBot="1">
      <c r="A35" s="1"/>
      <c r="B35" s="34"/>
      <c r="C35" s="69"/>
      <c r="D35" s="69"/>
      <c r="E35" s="96"/>
      <c r="F35" s="69"/>
      <c r="G35" s="96"/>
      <c r="H35" s="69"/>
      <c r="I35" s="96"/>
      <c r="J35" s="69"/>
      <c r="K35" s="96"/>
      <c r="L35" s="69"/>
      <c r="M35" s="96"/>
      <c r="N35" s="37"/>
      <c r="O35" s="1"/>
      <c r="R35" s="88" t="s">
        <v>94</v>
      </c>
      <c r="U35" s="2"/>
      <c r="V35" s="2"/>
    </row>
    <row r="36" spans="1:22" s="87" customFormat="1" ht="15">
      <c r="A36" s="1"/>
      <c r="B36" s="1"/>
      <c r="C36" s="18"/>
      <c r="D36" s="18"/>
      <c r="E36" s="128"/>
      <c r="F36" s="18"/>
      <c r="G36" s="128"/>
      <c r="H36" s="18"/>
      <c r="I36" s="128"/>
      <c r="J36" s="18"/>
      <c r="K36" s="128"/>
      <c r="L36" s="18"/>
      <c r="M36" s="128"/>
      <c r="N36" s="18"/>
      <c r="O36" s="1"/>
      <c r="R36" s="88" t="s">
        <v>95</v>
      </c>
      <c r="U36" s="2"/>
      <c r="V36" s="2"/>
    </row>
    <row r="37" ht="12.75" customHeight="1"/>
    <row r="277" ht="12.75" customHeight="1"/>
    <row r="278" ht="12.75" customHeight="1"/>
    <row r="279" ht="12.75" customHeight="1"/>
    <row r="280" ht="12.75" customHeight="1"/>
  </sheetData>
  <sheetProtection/>
  <mergeCells count="1">
    <mergeCell ref="E9:M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Boston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Damiri Idriss</dc:creator>
  <cp:keywords/>
  <dc:description/>
  <cp:lastModifiedBy>Nada Kabous</cp:lastModifiedBy>
  <cp:lastPrinted>2012-10-18T17:24:37Z</cp:lastPrinted>
  <dcterms:created xsi:type="dcterms:W3CDTF">2011-09-29T22:37:18Z</dcterms:created>
  <dcterms:modified xsi:type="dcterms:W3CDTF">2021-03-22T12:49:48Z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